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gazyn\users\@przekierowanie\a.łojewska\Desktop\książka obsady 20262027\programy studiów 2627\Biznes i technologia ekologiczna\"/>
    </mc:Choice>
  </mc:AlternateContent>
  <xr:revisionPtr revIDLastSave="0" documentId="13_ncr:1_{05160C55-36DF-4A4C-8997-59C9C7A822C7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BiTE" sheetId="11" r:id="rId1"/>
  </sheets>
  <definedNames>
    <definedName name="_xlnm._FilterDatabase" localSheetId="0" hidden="1">BiTE!#REF!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1" l="1"/>
  <c r="M12" i="11"/>
  <c r="N12" i="11"/>
  <c r="O12" i="11"/>
  <c r="P12" i="11"/>
  <c r="Q12" i="11"/>
  <c r="R12" i="11"/>
  <c r="S12" i="11"/>
  <c r="T12" i="11"/>
  <c r="U12" i="11"/>
  <c r="V12" i="11"/>
  <c r="W12" i="11"/>
  <c r="X12" i="11"/>
  <c r="L12" i="11"/>
  <c r="K12" i="11"/>
  <c r="F12" i="11" s="1"/>
  <c r="J12" i="11"/>
  <c r="E12" i="11" s="1"/>
  <c r="I12" i="11"/>
  <c r="H53" i="11"/>
  <c r="E66" i="11"/>
  <c r="F66" i="11"/>
  <c r="E67" i="11"/>
  <c r="F67" i="11"/>
  <c r="F65" i="11"/>
  <c r="W63" i="11"/>
  <c r="S63" i="11"/>
  <c r="O63" i="11"/>
  <c r="K63" i="11"/>
  <c r="F60" i="11"/>
  <c r="F63" i="11" s="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40" i="11"/>
  <c r="W58" i="11"/>
  <c r="S58" i="11"/>
  <c r="O58" i="11"/>
  <c r="K58" i="11"/>
  <c r="F30" i="11"/>
  <c r="F31" i="11"/>
  <c r="F32" i="11"/>
  <c r="F33" i="11"/>
  <c r="F34" i="11"/>
  <c r="F35" i="11"/>
  <c r="F36" i="11"/>
  <c r="F29" i="11"/>
  <c r="W27" i="11"/>
  <c r="S27" i="11"/>
  <c r="O27" i="11"/>
  <c r="K2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F20" i="11"/>
  <c r="F21" i="11"/>
  <c r="F22" i="11"/>
  <c r="F23" i="11"/>
  <c r="F24" i="11"/>
  <c r="F25" i="11"/>
  <c r="F26" i="11"/>
  <c r="F19" i="11"/>
  <c r="F15" i="11"/>
  <c r="F14" i="11"/>
  <c r="F11" i="11"/>
  <c r="K17" i="11"/>
  <c r="H11" i="11"/>
  <c r="E11" i="11"/>
  <c r="D11" i="11"/>
  <c r="M63" i="11"/>
  <c r="N63" i="11"/>
  <c r="P63" i="11"/>
  <c r="Q63" i="11"/>
  <c r="R63" i="11"/>
  <c r="T63" i="11"/>
  <c r="U63" i="11"/>
  <c r="V63" i="11"/>
  <c r="X63" i="11"/>
  <c r="L63" i="11"/>
  <c r="J63" i="11"/>
  <c r="I63" i="11"/>
  <c r="C79" i="11"/>
  <c r="D15" i="11"/>
  <c r="E15" i="11"/>
  <c r="H15" i="11"/>
  <c r="D66" i="11"/>
  <c r="H66" i="11"/>
  <c r="D67" i="11"/>
  <c r="H67" i="11"/>
  <c r="H65" i="11"/>
  <c r="E65" i="11"/>
  <c r="D65" i="11"/>
  <c r="M58" i="11"/>
  <c r="N58" i="11"/>
  <c r="P58" i="11"/>
  <c r="Q58" i="11"/>
  <c r="R58" i="11"/>
  <c r="T58" i="11"/>
  <c r="U58" i="11"/>
  <c r="V58" i="11"/>
  <c r="X58" i="11"/>
  <c r="L58" i="11"/>
  <c r="J58" i="11"/>
  <c r="I58" i="11"/>
  <c r="D55" i="11"/>
  <c r="E55" i="11"/>
  <c r="H55" i="11"/>
  <c r="D56" i="11"/>
  <c r="E56" i="11"/>
  <c r="H56" i="11"/>
  <c r="D57" i="11"/>
  <c r="E57" i="11"/>
  <c r="H57" i="11"/>
  <c r="D53" i="11"/>
  <c r="E53" i="11"/>
  <c r="D54" i="11"/>
  <c r="E54" i="11"/>
  <c r="H54" i="11"/>
  <c r="D52" i="11"/>
  <c r="E52" i="11"/>
  <c r="H52" i="11"/>
  <c r="D50" i="11"/>
  <c r="E50" i="11"/>
  <c r="H50" i="11"/>
  <c r="D51" i="11"/>
  <c r="E51" i="11"/>
  <c r="H51" i="11"/>
  <c r="D48" i="11"/>
  <c r="E48" i="11"/>
  <c r="H48" i="11"/>
  <c r="D49" i="11"/>
  <c r="E49" i="11"/>
  <c r="H49" i="11"/>
  <c r="D46" i="11"/>
  <c r="E46" i="11"/>
  <c r="H46" i="11"/>
  <c r="D47" i="11"/>
  <c r="E47" i="11"/>
  <c r="H47" i="11"/>
  <c r="D44" i="11"/>
  <c r="E44" i="11"/>
  <c r="H44" i="11"/>
  <c r="D45" i="11"/>
  <c r="E45" i="11"/>
  <c r="H45" i="11"/>
  <c r="D42" i="11"/>
  <c r="E42" i="11"/>
  <c r="H42" i="11"/>
  <c r="D43" i="11"/>
  <c r="E43" i="11"/>
  <c r="H43" i="11"/>
  <c r="D41" i="11"/>
  <c r="E41" i="11"/>
  <c r="H41" i="11"/>
  <c r="H40" i="11"/>
  <c r="E40" i="11"/>
  <c r="D40" i="11"/>
  <c r="M36" i="11"/>
  <c r="N36" i="11"/>
  <c r="P36" i="11"/>
  <c r="Q36" i="11"/>
  <c r="R36" i="11"/>
  <c r="T36" i="11"/>
  <c r="U36" i="11"/>
  <c r="V36" i="11"/>
  <c r="X36" i="11"/>
  <c r="L36" i="11"/>
  <c r="J36" i="11"/>
  <c r="I36" i="11"/>
  <c r="D34" i="11"/>
  <c r="E34" i="11"/>
  <c r="H34" i="11"/>
  <c r="D35" i="11"/>
  <c r="E35" i="11"/>
  <c r="H35" i="11"/>
  <c r="D32" i="11"/>
  <c r="E32" i="11"/>
  <c r="H32" i="11"/>
  <c r="D33" i="11"/>
  <c r="E33" i="11"/>
  <c r="H33" i="11"/>
  <c r="D31" i="11"/>
  <c r="E31" i="11"/>
  <c r="H31" i="11"/>
  <c r="D30" i="11"/>
  <c r="E30" i="11"/>
  <c r="H30" i="11"/>
  <c r="H29" i="11"/>
  <c r="E29" i="11"/>
  <c r="D29" i="11"/>
  <c r="M27" i="11"/>
  <c r="N27" i="11"/>
  <c r="P27" i="11"/>
  <c r="Q27" i="11"/>
  <c r="R27" i="11"/>
  <c r="T27" i="11"/>
  <c r="U27" i="11"/>
  <c r="V27" i="11"/>
  <c r="X27" i="11"/>
  <c r="L27" i="11"/>
  <c r="J27" i="11"/>
  <c r="I27" i="11"/>
  <c r="L17" i="11"/>
  <c r="J17" i="11"/>
  <c r="I17" i="11"/>
  <c r="D25" i="11"/>
  <c r="E25" i="11"/>
  <c r="H25" i="11"/>
  <c r="D26" i="11"/>
  <c r="E26" i="11"/>
  <c r="H26" i="11"/>
  <c r="D23" i="11"/>
  <c r="E23" i="11"/>
  <c r="H23" i="11"/>
  <c r="D24" i="11"/>
  <c r="E24" i="11"/>
  <c r="H24" i="11"/>
  <c r="D21" i="11"/>
  <c r="E21" i="11"/>
  <c r="H21" i="11"/>
  <c r="D22" i="11"/>
  <c r="E22" i="11"/>
  <c r="H22" i="11"/>
  <c r="D20" i="11"/>
  <c r="E20" i="11"/>
  <c r="H20" i="11"/>
  <c r="H19" i="11"/>
  <c r="E19" i="11"/>
  <c r="D19" i="11"/>
  <c r="E14" i="11"/>
  <c r="D14" i="11"/>
  <c r="H14" i="11"/>
  <c r="W37" i="11" l="1"/>
  <c r="F27" i="11"/>
  <c r="S64" i="11"/>
  <c r="S37" i="11"/>
  <c r="W64" i="11"/>
  <c r="W68" i="11"/>
  <c r="W76" i="11" s="1"/>
  <c r="F58" i="11"/>
  <c r="F64" i="11" s="1"/>
  <c r="O64" i="11"/>
  <c r="S68" i="11"/>
  <c r="S76" i="11" s="1"/>
  <c r="K64" i="11"/>
  <c r="F17" i="11"/>
  <c r="G11" i="11"/>
  <c r="H27" i="11"/>
  <c r="E27" i="11"/>
  <c r="G15" i="11"/>
  <c r="J64" i="11"/>
  <c r="X64" i="11"/>
  <c r="V64" i="11"/>
  <c r="G40" i="11"/>
  <c r="N64" i="11"/>
  <c r="R64" i="11"/>
  <c r="G67" i="11"/>
  <c r="G66" i="11"/>
  <c r="G65" i="11"/>
  <c r="G55" i="11"/>
  <c r="G53" i="11"/>
  <c r="G57" i="11"/>
  <c r="E58" i="11"/>
  <c r="G52" i="11"/>
  <c r="D58" i="11"/>
  <c r="H58" i="11"/>
  <c r="G49" i="11"/>
  <c r="G50" i="11"/>
  <c r="G56" i="11"/>
  <c r="G54" i="11"/>
  <c r="U64" i="11"/>
  <c r="G51" i="11"/>
  <c r="G47" i="11"/>
  <c r="G32" i="11"/>
  <c r="G48" i="11"/>
  <c r="G46" i="11"/>
  <c r="G44" i="11"/>
  <c r="G41" i="11"/>
  <c r="G45" i="11"/>
  <c r="G42" i="11"/>
  <c r="G35" i="11"/>
  <c r="G43" i="11"/>
  <c r="G33" i="11"/>
  <c r="G34" i="11"/>
  <c r="E36" i="11"/>
  <c r="D36" i="11"/>
  <c r="H36" i="11"/>
  <c r="G30" i="11"/>
  <c r="G29" i="11"/>
  <c r="G23" i="11"/>
  <c r="G31" i="11"/>
  <c r="G25" i="11"/>
  <c r="G21" i="11"/>
  <c r="G26" i="11"/>
  <c r="D27" i="11"/>
  <c r="E17" i="11"/>
  <c r="G24" i="11"/>
  <c r="G20" i="11"/>
  <c r="G22" i="11"/>
  <c r="D17" i="11"/>
  <c r="H17" i="11"/>
  <c r="G19" i="11"/>
  <c r="G14" i="11"/>
  <c r="G36" i="11" l="1"/>
  <c r="G27" i="11"/>
  <c r="G58" i="11"/>
  <c r="G17" i="11"/>
  <c r="T64" i="11"/>
  <c r="P64" i="11"/>
  <c r="E60" i="11"/>
  <c r="E63" i="11" s="1"/>
  <c r="E64" i="11" s="1"/>
  <c r="Q64" i="11" l="1"/>
  <c r="M64" i="11"/>
  <c r="D60" i="11"/>
  <c r="I64" i="11" l="1"/>
  <c r="G60" i="11"/>
  <c r="D63" i="11"/>
  <c r="G63" i="11" s="1"/>
  <c r="H60" i="11"/>
  <c r="L64" i="11" l="1"/>
  <c r="H63" i="11"/>
  <c r="H64" i="11" s="1"/>
  <c r="D64" i="11"/>
  <c r="G64" i="11" l="1"/>
  <c r="I37" i="11"/>
  <c r="I68" i="11"/>
  <c r="J68" i="11"/>
  <c r="J75" i="11" s="1"/>
  <c r="J37" i="11"/>
  <c r="K68" i="11"/>
  <c r="K76" i="11" s="1"/>
  <c r="K37" i="11"/>
  <c r="I74" i="11" l="1"/>
  <c r="D68" i="11"/>
  <c r="K79" i="11"/>
  <c r="L68" i="11"/>
  <c r="L78" i="11" s="1"/>
  <c r="L37" i="11"/>
  <c r="P68" i="11"/>
  <c r="P78" i="11" s="1"/>
  <c r="T68" i="11"/>
  <c r="T78" i="11" s="1"/>
  <c r="D37" i="11"/>
  <c r="V68" i="11"/>
  <c r="V75" i="11" s="1"/>
  <c r="E68" i="11"/>
  <c r="AA68" i="11" s="1"/>
  <c r="R68" i="11"/>
  <c r="R75" i="11" s="1"/>
  <c r="N37" i="11"/>
  <c r="Q37" i="11"/>
  <c r="N68" i="11"/>
  <c r="N75" i="11" s="1"/>
  <c r="U37" i="11"/>
  <c r="Q68" i="11"/>
  <c r="Q74" i="11"/>
  <c r="U68" i="11"/>
  <c r="U74" i="11" s="1"/>
  <c r="O68" i="11"/>
  <c r="O76" i="11" s="1"/>
  <c r="C76" i="11" s="1"/>
  <c r="O37" i="11"/>
  <c r="X37" i="11"/>
  <c r="H12" i="11"/>
  <c r="H68" i="11" s="1"/>
  <c r="H37" i="11"/>
  <c r="X68" i="11"/>
  <c r="X78" i="11" s="1"/>
  <c r="M68" i="11"/>
  <c r="M74" i="11" s="1"/>
  <c r="P37" i="11"/>
  <c r="F37" i="11"/>
  <c r="F68" i="11"/>
  <c r="V37" i="11"/>
  <c r="G12" i="11"/>
  <c r="G68" i="11" s="1"/>
  <c r="E37" i="11"/>
  <c r="M37" i="11"/>
  <c r="R37" i="11"/>
  <c r="T37" i="11"/>
  <c r="C74" i="11" l="1"/>
  <c r="G37" i="11"/>
  <c r="S79" i="11"/>
  <c r="Z68" i="11"/>
  <c r="W79" i="11"/>
  <c r="AB68" i="11"/>
  <c r="D79" i="11"/>
  <c r="C75" i="11"/>
  <c r="O79" i="11"/>
  <c r="C78" i="11"/>
  <c r="C77" i="11" l="1"/>
  <c r="Z78" i="11"/>
</calcChain>
</file>

<file path=xl/sharedStrings.xml><?xml version="1.0" encoding="utf-8"?>
<sst xmlns="http://schemas.openxmlformats.org/spreadsheetml/2006/main" count="181" uniqueCount="139">
  <si>
    <t>Wydział Ekonomiczny Uniwersytetu Gdańskiego</t>
  </si>
  <si>
    <t>Wydział Chemii Uniwersytetu Gdańskiego</t>
  </si>
  <si>
    <r>
      <t xml:space="preserve">Kierunek: </t>
    </r>
    <r>
      <rPr>
        <b/>
        <i/>
        <sz val="14"/>
        <rFont val="Times New Roman"/>
        <family val="1"/>
        <charset val="238"/>
      </rPr>
      <t>Biznes i technologia ekologiczna</t>
    </r>
  </si>
  <si>
    <t>Studia stacjonarne studia II stopnia</t>
  </si>
  <si>
    <t>Lp.</t>
  </si>
  <si>
    <t>Przedmiot</t>
  </si>
  <si>
    <t>Egz.  po sem./zal.</t>
  </si>
  <si>
    <t>Godzin razem</t>
  </si>
  <si>
    <t>ECTS razem</t>
  </si>
  <si>
    <t>Semestry</t>
  </si>
  <si>
    <t>Wykład</t>
  </si>
  <si>
    <t>Ćwiczenia</t>
  </si>
  <si>
    <t>e-learning</t>
  </si>
  <si>
    <t>I</t>
  </si>
  <si>
    <t>II</t>
  </si>
  <si>
    <t>III</t>
  </si>
  <si>
    <t>IV</t>
  </si>
  <si>
    <t>Seminarium</t>
  </si>
  <si>
    <t>W</t>
  </si>
  <si>
    <t>Ćw/Sem</t>
  </si>
  <si>
    <t>Ects</t>
  </si>
  <si>
    <t xml:space="preserve">PRZEDMIOTY OGÓLNE UNIWERSYTECKIE </t>
  </si>
  <si>
    <r>
      <t xml:space="preserve">Metodologia i źródła informacji naukowej. Przygotowanie pracy dyplomowej - </t>
    </r>
    <r>
      <rPr>
        <sz val="12"/>
        <rFont val="Times New Roman"/>
        <family val="1"/>
        <charset val="238"/>
      </rPr>
      <t>e-learning</t>
    </r>
  </si>
  <si>
    <t>zal. O</t>
  </si>
  <si>
    <t>zal.</t>
  </si>
  <si>
    <t>PRZEDMIOTY OGÓLNE</t>
  </si>
  <si>
    <t>Język obcy w biznesie i ochronie środowiska - ćwiczenia</t>
  </si>
  <si>
    <t>Przedmiot specjalizacyjny do wyboru - student wybiera 1 przedmiot spośród 2a - wykłady</t>
  </si>
  <si>
    <t>2a</t>
  </si>
  <si>
    <r>
      <t xml:space="preserve">Społeczna odpowiedzialność biznesu   </t>
    </r>
    <r>
      <rPr>
        <i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  Koncepcje zielonej gospodarki</t>
    </r>
  </si>
  <si>
    <t>GRUPA TREŚCI PODSTAWOWYCH</t>
  </si>
  <si>
    <t>3a</t>
  </si>
  <si>
    <t>Zielone technologie - ćwiczenia</t>
  </si>
  <si>
    <t>3b</t>
  </si>
  <si>
    <t>Zielone technologie - wykład</t>
  </si>
  <si>
    <t>4a</t>
  </si>
  <si>
    <t>Energia odnawialna - ćwiczenia</t>
  </si>
  <si>
    <t>4b</t>
  </si>
  <si>
    <t>Energia odnawialna - wykład</t>
  </si>
  <si>
    <t>5a</t>
  </si>
  <si>
    <t>Ekonomika przedsiębiorstw ekologicznych - ćwiczenia</t>
  </si>
  <si>
    <t>5b</t>
  </si>
  <si>
    <t>Ekonomika przedsiębiorstw ekologicznych - wykład</t>
  </si>
  <si>
    <t>6a</t>
  </si>
  <si>
    <t>6b</t>
  </si>
  <si>
    <t>GRUPA TREŚCI KIERUNKOWYCH</t>
  </si>
  <si>
    <t>7a</t>
  </si>
  <si>
    <t>Zaawansowane technologie remediacji środowiska - ćwiczenia</t>
  </si>
  <si>
    <t>7b</t>
  </si>
  <si>
    <t>Zaawansowane technologie remediacji środowiska - wykład</t>
  </si>
  <si>
    <t>9a</t>
  </si>
  <si>
    <t>Ekonomia menedżerska - ćwiczenia</t>
  </si>
  <si>
    <t>9b</t>
  </si>
  <si>
    <t>Ekonomia menedżerska - wykład</t>
  </si>
  <si>
    <t>10a</t>
  </si>
  <si>
    <t>Finanse przedsiębiorstw ekologicznych - ćwiczenia</t>
  </si>
  <si>
    <t>10b</t>
  </si>
  <si>
    <t>Finanse przedsiębiorstw ekologicznych - wykład</t>
  </si>
  <si>
    <t xml:space="preserve">PRZEDMIOTY SPECJALIZACYJNE </t>
  </si>
  <si>
    <t>PRZEDMIOTY SPECJALIZACYJNE OBLIGATORYJNE</t>
  </si>
  <si>
    <t>11a</t>
  </si>
  <si>
    <t>Biotechnologia w ochronie środowiska - ćwiczenia</t>
  </si>
  <si>
    <t>11b</t>
  </si>
  <si>
    <t>Biotechnologia w ochronie środowiska - wykład</t>
  </si>
  <si>
    <t>11c</t>
  </si>
  <si>
    <t>Gospodarka wodno ściekowa w przedsiębiorstwach - ćwiczenia</t>
  </si>
  <si>
    <t>11d</t>
  </si>
  <si>
    <t>Gospodarka wodno ściekowa w przedsiębiorstwach - wykład</t>
  </si>
  <si>
    <t>11e</t>
  </si>
  <si>
    <t>Zarządzanie projektami ekologicznymi - ćwiczenia</t>
  </si>
  <si>
    <t>11f</t>
  </si>
  <si>
    <t>Zarządzanie projektami ekologicznymi - wykład</t>
  </si>
  <si>
    <t>11g</t>
  </si>
  <si>
    <t>Projektowanie biznesu ekologicznego - ćwiczenia</t>
  </si>
  <si>
    <t>11h</t>
  </si>
  <si>
    <t>Projektowanie biznesu ekologicznego - wykład</t>
  </si>
  <si>
    <t>11i</t>
  </si>
  <si>
    <t>Gospodarka odpadowa w przedsiębiorstwach - ćwiczenia</t>
  </si>
  <si>
    <t>11j</t>
  </si>
  <si>
    <t>Gospodarka odpadowa w przedsiębiorstwach - wykład</t>
  </si>
  <si>
    <t>11k</t>
  </si>
  <si>
    <t>Modele biznesowe przedsiębiorstw - ćwiczenia</t>
  </si>
  <si>
    <t>11l</t>
  </si>
  <si>
    <t>Modele biznesowe przedsiębiorstw - wykład</t>
  </si>
  <si>
    <t>11ł</t>
  </si>
  <si>
    <t>11m</t>
  </si>
  <si>
    <t>Monitoring środowiska w przedsiębiorstwie - ćwiczenia</t>
  </si>
  <si>
    <t>11n</t>
  </si>
  <si>
    <t>Monitoring środowiska w przedsiębiorstwie - wykład</t>
  </si>
  <si>
    <t>11o</t>
  </si>
  <si>
    <t>Marketing w biznesie ekologicznym - ćwiczenia</t>
  </si>
  <si>
    <t>11p</t>
  </si>
  <si>
    <t>Marketing w biznesie ekologicznym - wykład</t>
  </si>
  <si>
    <t>11r</t>
  </si>
  <si>
    <t>PRZEDMIOTY SPECJALIZACYJNE DO WYBORU</t>
  </si>
  <si>
    <t>Przedmiot specjalizacyjny do wyboru - student wybiera jeden spośród 
12a oraz jeden spośród 12b (1 przedmiot = 15 godzin) - wykład</t>
  </si>
  <si>
    <t>12a</t>
  </si>
  <si>
    <r>
      <t xml:space="preserve">Chemia a społeczeństwo   </t>
    </r>
    <r>
      <rPr>
        <i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  Nanotechnologia a środowisko</t>
    </r>
  </si>
  <si>
    <t>12b</t>
  </si>
  <si>
    <r>
      <t xml:space="preserve">Zielone zamówienia publiczne   </t>
    </r>
    <r>
      <rPr>
        <i/>
        <sz val="12"/>
        <rFont val="Times New Roman"/>
        <family val="1"/>
        <charset val="238"/>
      </rPr>
      <t>LUB</t>
    </r>
    <r>
      <rPr>
        <sz val="12"/>
        <rFont val="Times New Roman"/>
        <family val="1"/>
        <charset val="238"/>
      </rPr>
      <t xml:space="preserve">   Negocjacje w biznesie</t>
    </r>
  </si>
  <si>
    <t>13a</t>
  </si>
  <si>
    <t>13b</t>
  </si>
  <si>
    <t>13c</t>
  </si>
  <si>
    <t>X</t>
  </si>
  <si>
    <t>* - kurs rozszerzony z uwagi  na specyfikę kierunku studiów</t>
  </si>
  <si>
    <t>PODSUMOWANIE</t>
  </si>
  <si>
    <t>LICZBA GODZIN WYKŁADÓW</t>
  </si>
  <si>
    <t>LICZBA GODZIN ĆWICZENIA/SEMINARIA</t>
  </si>
  <si>
    <t>LICZBA GODZIN E-LEARNING</t>
  </si>
  <si>
    <t>LICZBA GODZIN - OGÓŁEM</t>
  </si>
  <si>
    <t>LICZBA PUNKTÓW ECTS</t>
  </si>
  <si>
    <t>LICZBA PUNKTÓW ECTS DO WYBORU</t>
  </si>
  <si>
    <t>liczba godzin w semestrze</t>
  </si>
  <si>
    <t>Forma zaliczenia:</t>
  </si>
  <si>
    <t>Oznaczenie:</t>
  </si>
  <si>
    <t>egzamin</t>
  </si>
  <si>
    <t>1, 2, 3 ,4</t>
  </si>
  <si>
    <t xml:space="preserve">zaliczenie z oceną </t>
  </si>
  <si>
    <t>zaliczenie</t>
  </si>
  <si>
    <t>Szkolenie biblioteczne</t>
  </si>
  <si>
    <t>BHiK (kurs rozszerzony)</t>
  </si>
  <si>
    <t>Strategie w biznesie ekologicznym - ćwiczenia</t>
  </si>
  <si>
    <t>Strategie w biznesie ekologicznym - wykład</t>
  </si>
  <si>
    <t>Seminarium magisterskie - II sem.</t>
  </si>
  <si>
    <t>Seminarium magisterskie - III sem.</t>
  </si>
  <si>
    <t>Seminarium magisterskie - IV sem.</t>
  </si>
  <si>
    <t>Prototypowanie i elementy projektowania technologii - ćwiczenia</t>
  </si>
  <si>
    <t>Ocena oddziaływania na środowisko - wykład</t>
  </si>
  <si>
    <t>Strategie zarządzania własnością intelektualną - wykład</t>
  </si>
  <si>
    <t>RAZEM przedmioty ogólne uniwersyteckie</t>
  </si>
  <si>
    <t>RAZEM przedmioty ogólne</t>
  </si>
  <si>
    <t xml:space="preserve">RAZEM grupa treści podstawowych </t>
  </si>
  <si>
    <t xml:space="preserve">RAZEM grupa treści kierunkowych </t>
  </si>
  <si>
    <t>RAZEM ogólne uniwersyteckie+ogólne+podstawowe+kierunkowe</t>
  </si>
  <si>
    <t>RAZEM przedmioty specjalizacyjne obligatoryjne</t>
  </si>
  <si>
    <t>RAZEM przedmioty specjalizacyjne do wyboru</t>
  </si>
  <si>
    <t>RAZEM przedmioty specjalizacyjne obligatoryjne+do wyboru</t>
  </si>
  <si>
    <t xml:space="preserve">OGÓŁEM </t>
  </si>
  <si>
    <t>W roku akademickim 2026/2027 obowiązuje dla studentów 2 SS2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</si>
</sst>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 CE"/>
      <charset val="238"/>
    </font>
    <font>
      <sz val="14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4" borderId="4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2" fillId="7" borderId="48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49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/>
    </xf>
    <xf numFmtId="0" fontId="2" fillId="0" borderId="52" xfId="0" applyFont="1" applyBorder="1"/>
    <xf numFmtId="0" fontId="2" fillId="7" borderId="28" xfId="0" applyFont="1" applyFill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2" fillId="7" borderId="5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horizontal="center" vertical="center" wrapText="1"/>
    </xf>
    <xf numFmtId="0" fontId="2" fillId="7" borderId="55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46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2" fillId="7" borderId="28" xfId="0" applyFont="1" applyFill="1" applyBorder="1" applyAlignment="1">
      <alignment vertical="center" wrapText="1"/>
    </xf>
    <xf numFmtId="0" fontId="2" fillId="7" borderId="53" xfId="0" applyFont="1" applyFill="1" applyBorder="1" applyAlignment="1">
      <alignment vertical="center" wrapText="1"/>
    </xf>
    <xf numFmtId="0" fontId="2" fillId="7" borderId="54" xfId="0" applyFont="1" applyFill="1" applyBorder="1" applyAlignment="1">
      <alignment vertical="center" wrapText="1"/>
    </xf>
    <xf numFmtId="0" fontId="2" fillId="7" borderId="35" xfId="0" applyFont="1" applyFill="1" applyBorder="1" applyAlignment="1">
      <alignment vertical="center" wrapText="1"/>
    </xf>
    <xf numFmtId="0" fontId="2" fillId="7" borderId="52" xfId="0" applyFont="1" applyFill="1" applyBorder="1" applyAlignment="1">
      <alignment vertical="center" wrapText="1"/>
    </xf>
    <xf numFmtId="0" fontId="2" fillId="7" borderId="55" xfId="0" applyFont="1" applyFill="1" applyBorder="1" applyAlignment="1">
      <alignment vertical="center" wrapText="1"/>
    </xf>
    <xf numFmtId="0" fontId="3" fillId="0" borderId="8" xfId="0" applyFont="1" applyBorder="1"/>
    <xf numFmtId="0" fontId="2" fillId="0" borderId="35" xfId="0" applyFont="1" applyBorder="1"/>
    <xf numFmtId="0" fontId="2" fillId="0" borderId="4" xfId="0" applyFont="1" applyBorder="1"/>
    <xf numFmtId="0" fontId="7" fillId="0" borderId="0" xfId="0" applyFont="1"/>
    <xf numFmtId="0" fontId="2" fillId="7" borderId="13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7" borderId="5" xfId="1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wrapText="1"/>
    </xf>
    <xf numFmtId="0" fontId="2" fillId="7" borderId="4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9" borderId="4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/>
    <xf numFmtId="0" fontId="3" fillId="0" borderId="1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0" fontId="3" fillId="0" borderId="20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0" fontId="2" fillId="0" borderId="18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36" xfId="0" applyFont="1" applyBorder="1" applyAlignment="1">
      <alignment horizontal="center"/>
    </xf>
    <xf numFmtId="0" fontId="2" fillId="4" borderId="1" xfId="0" applyFont="1" applyFill="1" applyBorder="1"/>
    <xf numFmtId="0" fontId="2" fillId="4" borderId="5" xfId="0" applyFont="1" applyFill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61" xfId="0" applyFont="1" applyBorder="1"/>
    <xf numFmtId="0" fontId="2" fillId="8" borderId="18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61" xfId="0" applyFont="1" applyFill="1" applyBorder="1"/>
    <xf numFmtId="0" fontId="3" fillId="0" borderId="52" xfId="0" applyFont="1" applyBorder="1" applyAlignment="1">
      <alignment horizontal="center"/>
    </xf>
    <xf numFmtId="0" fontId="3" fillId="0" borderId="68" xfId="0" applyFont="1" applyBorder="1"/>
    <xf numFmtId="0" fontId="2" fillId="8" borderId="18" xfId="0" applyFont="1" applyFill="1" applyBorder="1"/>
    <xf numFmtId="0" fontId="2" fillId="8" borderId="0" xfId="0" applyFont="1" applyFill="1"/>
    <xf numFmtId="0" fontId="2" fillId="0" borderId="36" xfId="0" applyFont="1" applyBorder="1"/>
    <xf numFmtId="0" fontId="3" fillId="0" borderId="52" xfId="0" applyFont="1" applyBorder="1"/>
    <xf numFmtId="0" fontId="2" fillId="0" borderId="46" xfId="0" applyFont="1" applyBorder="1"/>
    <xf numFmtId="0" fontId="2" fillId="0" borderId="53" xfId="0" applyFont="1" applyBorder="1"/>
    <xf numFmtId="0" fontId="2" fillId="0" borderId="62" xfId="0" applyFont="1" applyBorder="1"/>
    <xf numFmtId="0" fontId="3" fillId="6" borderId="71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6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69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3" fillId="3" borderId="72" xfId="0" applyFont="1" applyFill="1" applyBorder="1" applyAlignment="1">
      <alignment horizontal="left" vertical="center" wrapText="1"/>
    </xf>
    <xf numFmtId="0" fontId="3" fillId="3" borderId="70" xfId="0" applyFont="1" applyFill="1" applyBorder="1" applyAlignment="1">
      <alignment vertical="center" wrapText="1"/>
    </xf>
    <xf numFmtId="0" fontId="3" fillId="3" borderId="71" xfId="0" applyFont="1" applyFill="1" applyBorder="1" applyAlignment="1">
      <alignment vertical="center" wrapText="1"/>
    </xf>
    <xf numFmtId="0" fontId="2" fillId="5" borderId="57" xfId="0" applyFont="1" applyFill="1" applyBorder="1" applyAlignment="1">
      <alignment horizontal="left" vertical="center" wrapText="1"/>
    </xf>
    <xf numFmtId="0" fontId="2" fillId="5" borderId="59" xfId="0" applyFont="1" applyFill="1" applyBorder="1" applyAlignment="1">
      <alignment horizontal="left" vertical="center" wrapText="1"/>
    </xf>
    <xf numFmtId="0" fontId="2" fillId="5" borderId="60" xfId="0" applyFont="1" applyFill="1" applyBorder="1" applyAlignment="1">
      <alignment horizontal="left" vertical="center" wrapText="1"/>
    </xf>
    <xf numFmtId="0" fontId="2" fillId="4" borderId="65" xfId="0" applyFont="1" applyFill="1" applyBorder="1" applyAlignment="1">
      <alignment horizontal="left" vertical="center" wrapText="1"/>
    </xf>
    <xf numFmtId="0" fontId="2" fillId="4" borderId="66" xfId="0" applyFont="1" applyFill="1" applyBorder="1" applyAlignment="1">
      <alignment vertical="center" wrapText="1"/>
    </xf>
    <xf numFmtId="0" fontId="2" fillId="4" borderId="67" xfId="0" applyFont="1" applyFill="1" applyBorder="1" applyAlignment="1">
      <alignment vertical="center" wrapText="1"/>
    </xf>
    <xf numFmtId="0" fontId="2" fillId="4" borderId="31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38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vertical="center" wrapText="1"/>
    </xf>
    <xf numFmtId="0" fontId="2" fillId="4" borderId="40" xfId="0" applyFont="1" applyFill="1" applyBorder="1" applyAlignment="1">
      <alignment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36" xfId="0" applyFont="1" applyFill="1" applyBorder="1" applyAlignment="1">
      <alignment horizontal="left" vertical="center" wrapText="1"/>
    </xf>
    <xf numFmtId="0" fontId="2" fillId="6" borderId="21" xfId="0" applyFont="1" applyFill="1" applyBorder="1" applyAlignment="1">
      <alignment horizontal="left" vertical="center" wrapText="1"/>
    </xf>
    <xf numFmtId="0" fontId="2" fillId="5" borderId="32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</cellXfs>
  <cellStyles count="2">
    <cellStyle name="Normalny" xfId="0" builtinId="0"/>
    <cellStyle name="Normalny_1 NMSU MSG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84"/>
  <sheetViews>
    <sheetView tabSelected="1" topLeftCell="A46" zoomScale="66" zoomScaleNormal="66" workbookViewId="0">
      <selection activeCell="E72" sqref="E72"/>
    </sheetView>
  </sheetViews>
  <sheetFormatPr defaultColWidth="9.28515625" defaultRowHeight="15.75" x14ac:dyDescent="0.25"/>
  <cols>
    <col min="1" max="1" width="9.5703125" style="5" customWidth="1"/>
    <col min="2" max="2" width="72.85546875" style="1" customWidth="1"/>
    <col min="3" max="3" width="9.5703125" style="5" customWidth="1"/>
    <col min="4" max="4" width="10.28515625" style="5" bestFit="1" customWidth="1"/>
    <col min="5" max="5" width="16" style="5" bestFit="1" customWidth="1"/>
    <col min="6" max="6" width="13.28515625" style="5" bestFit="1" customWidth="1"/>
    <col min="7" max="8" width="8.28515625" style="5" customWidth="1"/>
    <col min="9" max="10" width="10.7109375" style="5" customWidth="1"/>
    <col min="11" max="11" width="13.28515625" style="5" bestFit="1" customWidth="1"/>
    <col min="12" max="14" width="10.7109375" style="1" customWidth="1"/>
    <col min="15" max="15" width="13.28515625" style="1" bestFit="1" customWidth="1"/>
    <col min="16" max="18" width="10.7109375" style="1" customWidth="1"/>
    <col min="19" max="19" width="13.28515625" style="1" bestFit="1" customWidth="1"/>
    <col min="20" max="22" width="10.7109375" style="1" customWidth="1"/>
    <col min="23" max="23" width="13.28515625" style="1" bestFit="1" customWidth="1"/>
    <col min="24" max="24" width="10.7109375" style="1" customWidth="1"/>
    <col min="25" max="16384" width="9.28515625" style="1"/>
  </cols>
  <sheetData>
    <row r="1" spans="1:24" ht="18.75" x14ac:dyDescent="0.3">
      <c r="A1" s="118" t="s">
        <v>0</v>
      </c>
    </row>
    <row r="2" spans="1:24" ht="18.75" x14ac:dyDescent="0.3">
      <c r="A2" s="118" t="s">
        <v>1</v>
      </c>
    </row>
    <row r="3" spans="1:24" ht="19.5" x14ac:dyDescent="0.35">
      <c r="A3" s="118" t="s">
        <v>2</v>
      </c>
      <c r="B3" s="2"/>
    </row>
    <row r="4" spans="1:24" ht="18.75" x14ac:dyDescent="0.3">
      <c r="A4" s="118" t="s">
        <v>3</v>
      </c>
      <c r="B4" s="2"/>
    </row>
    <row r="5" spans="1:24" ht="19.5" thickBot="1" x14ac:dyDescent="0.35">
      <c r="A5" s="118" t="s">
        <v>138</v>
      </c>
      <c r="B5" s="2"/>
    </row>
    <row r="6" spans="1:24" ht="16.5" thickBot="1" x14ac:dyDescent="0.3">
      <c r="A6" s="9"/>
      <c r="B6" s="2"/>
    </row>
    <row r="7" spans="1:24" ht="15.6" customHeight="1" x14ac:dyDescent="0.25">
      <c r="A7" s="182" t="s">
        <v>4</v>
      </c>
      <c r="B7" s="185" t="s">
        <v>5</v>
      </c>
      <c r="C7" s="185" t="s">
        <v>6</v>
      </c>
      <c r="D7" s="26"/>
      <c r="E7" s="26"/>
      <c r="F7" s="26"/>
      <c r="G7" s="188" t="s">
        <v>7</v>
      </c>
      <c r="H7" s="190" t="s">
        <v>8</v>
      </c>
      <c r="I7" s="192" t="s">
        <v>9</v>
      </c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4"/>
      <c r="X7" s="195"/>
    </row>
    <row r="8" spans="1:24" ht="15.6" customHeight="1" x14ac:dyDescent="0.25">
      <c r="A8" s="183"/>
      <c r="B8" s="186"/>
      <c r="C8" s="186"/>
      <c r="D8" s="181" t="s">
        <v>10</v>
      </c>
      <c r="E8" s="181" t="s">
        <v>11</v>
      </c>
      <c r="F8" s="181" t="s">
        <v>12</v>
      </c>
      <c r="G8" s="189"/>
      <c r="H8" s="191"/>
      <c r="I8" s="196" t="s">
        <v>13</v>
      </c>
      <c r="J8" s="197"/>
      <c r="K8" s="198"/>
      <c r="L8" s="199"/>
      <c r="M8" s="196" t="s">
        <v>14</v>
      </c>
      <c r="N8" s="197"/>
      <c r="O8" s="198"/>
      <c r="P8" s="199"/>
      <c r="Q8" s="196" t="s">
        <v>15</v>
      </c>
      <c r="R8" s="197"/>
      <c r="S8" s="198"/>
      <c r="T8" s="199"/>
      <c r="U8" s="200" t="s">
        <v>16</v>
      </c>
      <c r="V8" s="197"/>
      <c r="W8" s="198"/>
      <c r="X8" s="199"/>
    </row>
    <row r="9" spans="1:24" x14ac:dyDescent="0.25">
      <c r="A9" s="184"/>
      <c r="B9" s="187"/>
      <c r="C9" s="187"/>
      <c r="D9" s="19"/>
      <c r="E9" s="19" t="s">
        <v>17</v>
      </c>
      <c r="F9" s="19"/>
      <c r="G9" s="189"/>
      <c r="H9" s="191"/>
      <c r="I9" s="8" t="s">
        <v>18</v>
      </c>
      <c r="J9" s="6" t="s">
        <v>19</v>
      </c>
      <c r="K9" s="27" t="s">
        <v>12</v>
      </c>
      <c r="L9" s="38" t="s">
        <v>20</v>
      </c>
      <c r="M9" s="8" t="s">
        <v>18</v>
      </c>
      <c r="N9" s="6" t="s">
        <v>19</v>
      </c>
      <c r="O9" s="27" t="s">
        <v>12</v>
      </c>
      <c r="P9" s="38" t="s">
        <v>20</v>
      </c>
      <c r="Q9" s="8" t="s">
        <v>18</v>
      </c>
      <c r="R9" s="6" t="s">
        <v>19</v>
      </c>
      <c r="S9" s="27" t="s">
        <v>12</v>
      </c>
      <c r="T9" s="38" t="s">
        <v>20</v>
      </c>
      <c r="U9" s="7" t="s">
        <v>18</v>
      </c>
      <c r="V9" s="6" t="s">
        <v>19</v>
      </c>
      <c r="W9" s="27" t="s">
        <v>12</v>
      </c>
      <c r="X9" s="38" t="s">
        <v>20</v>
      </c>
    </row>
    <row r="10" spans="1:24" x14ac:dyDescent="0.25">
      <c r="A10" s="45"/>
      <c r="B10" s="3" t="s">
        <v>21</v>
      </c>
      <c r="C10" s="1"/>
      <c r="D10" s="1"/>
      <c r="E10" s="1"/>
      <c r="F10" s="1"/>
      <c r="G10" s="6"/>
      <c r="H10" s="35"/>
      <c r="I10" s="8"/>
      <c r="J10" s="6"/>
      <c r="K10" s="125"/>
      <c r="L10" s="117"/>
      <c r="M10" s="8"/>
      <c r="N10" s="6"/>
      <c r="O10" s="125"/>
      <c r="P10" s="38"/>
      <c r="Q10" s="8"/>
      <c r="R10" s="6"/>
      <c r="S10" s="125"/>
      <c r="T10" s="38"/>
      <c r="U10" s="7"/>
      <c r="V10" s="6"/>
      <c r="W10" s="125"/>
      <c r="X10" s="38"/>
    </row>
    <row r="11" spans="1:24" ht="31.5" x14ac:dyDescent="0.25">
      <c r="A11" s="11">
        <v>1</v>
      </c>
      <c r="B11" s="243" t="s">
        <v>22</v>
      </c>
      <c r="C11" s="13" t="s">
        <v>23</v>
      </c>
      <c r="D11" s="13">
        <f t="shared" ref="D11:F11" si="0">I11+M11+Q11+U11</f>
        <v>0</v>
      </c>
      <c r="E11" s="13">
        <f t="shared" si="0"/>
        <v>0</v>
      </c>
      <c r="F11" s="13">
        <f t="shared" si="0"/>
        <v>15</v>
      </c>
      <c r="G11" s="13">
        <f>D11+E11</f>
        <v>0</v>
      </c>
      <c r="H11" s="40">
        <f>L11+P11+T11+X11</f>
        <v>1</v>
      </c>
      <c r="I11" s="116"/>
      <c r="J11" s="20"/>
      <c r="K11" s="126"/>
      <c r="L11" s="117"/>
      <c r="M11" s="37"/>
      <c r="N11" s="13"/>
      <c r="O11" s="127">
        <v>15</v>
      </c>
      <c r="P11" s="39">
        <v>1</v>
      </c>
      <c r="Q11" s="37"/>
      <c r="R11" s="20"/>
      <c r="S11" s="41"/>
      <c r="T11" s="38"/>
      <c r="U11" s="36"/>
      <c r="V11" s="20"/>
      <c r="W11" s="41"/>
      <c r="X11" s="38"/>
    </row>
    <row r="12" spans="1:24" ht="16.5" thickBot="1" x14ac:dyDescent="0.3">
      <c r="A12" s="201" t="s">
        <v>129</v>
      </c>
      <c r="B12" s="202"/>
      <c r="C12" s="203"/>
      <c r="D12" s="47">
        <f>I12+M12+Q12+U12</f>
        <v>0</v>
      </c>
      <c r="E12" s="47">
        <f>J12+N12+R12+V12</f>
        <v>0</v>
      </c>
      <c r="F12" s="47">
        <f>K12+O12+S12+W12</f>
        <v>15</v>
      </c>
      <c r="G12" s="24">
        <f>D12+E12+F12</f>
        <v>15</v>
      </c>
      <c r="H12" s="43">
        <f t="shared" ref="H12" si="1">L12+P12+T12+X12</f>
        <v>1</v>
      </c>
      <c r="I12" s="177">
        <f>SUM(I11)</f>
        <v>0</v>
      </c>
      <c r="J12" s="178">
        <f>SUM(J11)</f>
        <v>0</v>
      </c>
      <c r="K12" s="178">
        <f>SUM(K11)</f>
        <v>0</v>
      </c>
      <c r="L12" s="179">
        <f>SUM(L11)</f>
        <v>0</v>
      </c>
      <c r="M12" s="177">
        <f t="shared" ref="M12:X12" si="2">SUM(M11)</f>
        <v>0</v>
      </c>
      <c r="N12" s="178">
        <f t="shared" si="2"/>
        <v>0</v>
      </c>
      <c r="O12" s="178">
        <f t="shared" si="2"/>
        <v>15</v>
      </c>
      <c r="P12" s="179">
        <f t="shared" si="2"/>
        <v>1</v>
      </c>
      <c r="Q12" s="177">
        <f t="shared" si="2"/>
        <v>0</v>
      </c>
      <c r="R12" s="178">
        <f t="shared" si="2"/>
        <v>0</v>
      </c>
      <c r="S12" s="178">
        <f t="shared" si="2"/>
        <v>0</v>
      </c>
      <c r="T12" s="179">
        <f t="shared" si="2"/>
        <v>0</v>
      </c>
      <c r="U12" s="177">
        <f t="shared" si="2"/>
        <v>0</v>
      </c>
      <c r="V12" s="178">
        <f t="shared" si="2"/>
        <v>0</v>
      </c>
      <c r="W12" s="178">
        <f t="shared" si="2"/>
        <v>0</v>
      </c>
      <c r="X12" s="179">
        <f t="shared" si="2"/>
        <v>0</v>
      </c>
    </row>
    <row r="13" spans="1:24" x14ac:dyDescent="0.25">
      <c r="A13" s="45"/>
      <c r="B13" s="204" t="s">
        <v>25</v>
      </c>
      <c r="C13" s="204"/>
      <c r="D13" s="205"/>
      <c r="E13" s="205"/>
      <c r="F13" s="205"/>
      <c r="G13" s="205"/>
      <c r="H13" s="205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6"/>
      <c r="X13" s="207"/>
    </row>
    <row r="14" spans="1:24" x14ac:dyDescent="0.25">
      <c r="A14" s="11">
        <v>1</v>
      </c>
      <c r="B14" s="12" t="s">
        <v>26</v>
      </c>
      <c r="C14" s="13" t="s">
        <v>23</v>
      </c>
      <c r="D14" s="13">
        <f t="shared" ref="D14:F15" si="3">I14+M14+Q14+U14</f>
        <v>0</v>
      </c>
      <c r="E14" s="13">
        <f t="shared" si="3"/>
        <v>30</v>
      </c>
      <c r="F14" s="13">
        <f t="shared" si="3"/>
        <v>0</v>
      </c>
      <c r="G14" s="13">
        <f>D14+E14</f>
        <v>30</v>
      </c>
      <c r="H14" s="40">
        <f>L14+P14+T14+X14</f>
        <v>5</v>
      </c>
      <c r="I14" s="11"/>
      <c r="J14" s="13">
        <v>30</v>
      </c>
      <c r="K14" s="127"/>
      <c r="L14" s="40">
        <v>5</v>
      </c>
      <c r="M14" s="18"/>
      <c r="N14" s="13"/>
      <c r="O14" s="127"/>
      <c r="P14" s="41"/>
      <c r="Q14" s="11"/>
      <c r="R14" s="13"/>
      <c r="S14" s="127"/>
      <c r="T14" s="40"/>
      <c r="U14" s="18"/>
      <c r="V14" s="13"/>
      <c r="W14" s="127"/>
      <c r="X14" s="40"/>
    </row>
    <row r="15" spans="1:24" ht="31.5" x14ac:dyDescent="0.25">
      <c r="A15" s="11">
        <v>2</v>
      </c>
      <c r="B15" s="245" t="s">
        <v>27</v>
      </c>
      <c r="C15" s="13" t="s">
        <v>23</v>
      </c>
      <c r="D15" s="13">
        <f t="shared" si="3"/>
        <v>15</v>
      </c>
      <c r="E15" s="13">
        <f t="shared" si="3"/>
        <v>0</v>
      </c>
      <c r="F15" s="13">
        <f t="shared" si="3"/>
        <v>0</v>
      </c>
      <c r="G15" s="13">
        <f>D15+E15</f>
        <v>15</v>
      </c>
      <c r="H15" s="40">
        <f>L15+P15+T15+X15</f>
        <v>2</v>
      </c>
      <c r="I15" s="11">
        <v>15</v>
      </c>
      <c r="J15" s="13"/>
      <c r="K15" s="127"/>
      <c r="L15" s="40">
        <v>2</v>
      </c>
      <c r="M15" s="18"/>
      <c r="N15" s="13"/>
      <c r="O15" s="127"/>
      <c r="P15" s="41"/>
      <c r="Q15" s="11"/>
      <c r="R15" s="13"/>
      <c r="S15" s="127"/>
      <c r="T15" s="40"/>
      <c r="U15" s="18"/>
      <c r="V15" s="13"/>
      <c r="W15" s="127"/>
      <c r="X15" s="40"/>
    </row>
    <row r="16" spans="1:24" ht="49.5" customHeight="1" x14ac:dyDescent="0.25">
      <c r="A16" s="11" t="s">
        <v>28</v>
      </c>
      <c r="B16" s="244" t="s">
        <v>29</v>
      </c>
      <c r="C16" s="208"/>
      <c r="D16" s="209"/>
      <c r="E16" s="209"/>
      <c r="F16" s="209"/>
      <c r="G16" s="209"/>
      <c r="H16" s="210"/>
      <c r="I16" s="211"/>
      <c r="J16" s="209"/>
      <c r="K16" s="209"/>
      <c r="L16" s="210"/>
      <c r="M16" s="212"/>
      <c r="N16" s="213"/>
      <c r="O16" s="213"/>
      <c r="P16" s="214"/>
      <c r="Q16" s="212"/>
      <c r="R16" s="213"/>
      <c r="S16" s="213"/>
      <c r="T16" s="214"/>
      <c r="U16" s="212"/>
      <c r="V16" s="213"/>
      <c r="W16" s="213"/>
      <c r="X16" s="214"/>
    </row>
    <row r="17" spans="1:24" x14ac:dyDescent="0.25">
      <c r="A17" s="201" t="s">
        <v>130</v>
      </c>
      <c r="B17" s="202"/>
      <c r="C17" s="203"/>
      <c r="D17" s="47">
        <f t="shared" ref="D17" si="4">I17+M17+Q17+U17</f>
        <v>15</v>
      </c>
      <c r="E17" s="47">
        <f t="shared" ref="E17:F17" si="5">J17+N17+R17+V17</f>
        <v>30</v>
      </c>
      <c r="F17" s="47">
        <f t="shared" si="5"/>
        <v>0</v>
      </c>
      <c r="G17" s="24">
        <f>D17+E17+F17</f>
        <v>45</v>
      </c>
      <c r="H17" s="43">
        <f t="shared" ref="H17" si="6">L17+P17+T17+X17</f>
        <v>7</v>
      </c>
      <c r="I17" s="30">
        <f>SUM(I14:I16)</f>
        <v>15</v>
      </c>
      <c r="J17" s="29">
        <f>SUM(J14:J16)</f>
        <v>30</v>
      </c>
      <c r="K17" s="29">
        <f>SUM(K14:K16)</f>
        <v>0</v>
      </c>
      <c r="L17" s="42">
        <f>SUM(L14:L16)</f>
        <v>7</v>
      </c>
      <c r="M17" s="30">
        <f t="shared" ref="M17:X17" si="7">SUM(M14:M16)</f>
        <v>0</v>
      </c>
      <c r="N17" s="29">
        <f t="shared" si="7"/>
        <v>0</v>
      </c>
      <c r="O17" s="29">
        <f t="shared" si="7"/>
        <v>0</v>
      </c>
      <c r="P17" s="42">
        <f t="shared" si="7"/>
        <v>0</v>
      </c>
      <c r="Q17" s="30">
        <f t="shared" si="7"/>
        <v>0</v>
      </c>
      <c r="R17" s="29">
        <f t="shared" si="7"/>
        <v>0</v>
      </c>
      <c r="S17" s="29">
        <f t="shared" si="7"/>
        <v>0</v>
      </c>
      <c r="T17" s="42">
        <f t="shared" si="7"/>
        <v>0</v>
      </c>
      <c r="U17" s="30">
        <f t="shared" si="7"/>
        <v>0</v>
      </c>
      <c r="V17" s="29">
        <f t="shared" si="7"/>
        <v>0</v>
      </c>
      <c r="W17" s="29">
        <f t="shared" si="7"/>
        <v>0</v>
      </c>
      <c r="X17" s="42">
        <f t="shared" si="7"/>
        <v>0</v>
      </c>
    </row>
    <row r="18" spans="1:24" x14ac:dyDescent="0.25">
      <c r="A18" s="45"/>
      <c r="B18" s="205" t="s">
        <v>30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17"/>
      <c r="X18" s="218"/>
    </row>
    <row r="19" spans="1:24" x14ac:dyDescent="0.25">
      <c r="A19" s="11" t="s">
        <v>31</v>
      </c>
      <c r="B19" s="12" t="s">
        <v>32</v>
      </c>
      <c r="C19" s="13" t="s">
        <v>23</v>
      </c>
      <c r="D19" s="13">
        <f>I19+M19+Q19+U19</f>
        <v>0</v>
      </c>
      <c r="E19" s="13">
        <f>J19+N19+R19+V19</f>
        <v>30</v>
      </c>
      <c r="F19" s="13">
        <f>K19+O19+S19+W19</f>
        <v>0</v>
      </c>
      <c r="G19" s="13">
        <f>D19+E19</f>
        <v>30</v>
      </c>
      <c r="H19" s="40">
        <f>L19+P19+T19+X19</f>
        <v>2</v>
      </c>
      <c r="I19" s="18"/>
      <c r="J19" s="13">
        <v>30</v>
      </c>
      <c r="K19" s="127"/>
      <c r="L19" s="41">
        <v>2</v>
      </c>
      <c r="M19" s="11"/>
      <c r="N19" s="13"/>
      <c r="O19" s="127"/>
      <c r="P19" s="40"/>
      <c r="Q19" s="11"/>
      <c r="R19" s="13"/>
      <c r="S19" s="127"/>
      <c r="T19" s="40"/>
      <c r="U19" s="18"/>
      <c r="V19" s="13"/>
      <c r="W19" s="127"/>
      <c r="X19" s="40"/>
    </row>
    <row r="20" spans="1:24" x14ac:dyDescent="0.25">
      <c r="A20" s="11" t="s">
        <v>33</v>
      </c>
      <c r="B20" s="12" t="s">
        <v>34</v>
      </c>
      <c r="C20" s="13">
        <v>1</v>
      </c>
      <c r="D20" s="13">
        <f>I20+M20+Q20+U20</f>
        <v>30</v>
      </c>
      <c r="E20" s="13">
        <f>J20+N20+R20+V20</f>
        <v>0</v>
      </c>
      <c r="F20" s="13">
        <f t="shared" ref="F20:F26" si="8">K20+O20+S20+W20</f>
        <v>0</v>
      </c>
      <c r="G20" s="13">
        <f>D20+E20</f>
        <v>30</v>
      </c>
      <c r="H20" s="40">
        <f>L20+P20+T20+X20</f>
        <v>3</v>
      </c>
      <c r="I20" s="18">
        <v>30</v>
      </c>
      <c r="J20" s="13"/>
      <c r="K20" s="127"/>
      <c r="L20" s="41">
        <v>3</v>
      </c>
      <c r="M20" s="11"/>
      <c r="N20" s="13"/>
      <c r="O20" s="127"/>
      <c r="P20" s="40"/>
      <c r="Q20" s="11"/>
      <c r="R20" s="13"/>
      <c r="S20" s="127"/>
      <c r="T20" s="40"/>
      <c r="U20" s="18"/>
      <c r="V20" s="13"/>
      <c r="W20" s="127"/>
      <c r="X20" s="40"/>
    </row>
    <row r="21" spans="1:24" x14ac:dyDescent="0.25">
      <c r="A21" s="11" t="s">
        <v>35</v>
      </c>
      <c r="B21" s="12" t="s">
        <v>36</v>
      </c>
      <c r="C21" s="13" t="s">
        <v>23</v>
      </c>
      <c r="D21" s="13">
        <f t="shared" ref="D21:D22" si="9">I21+M21+Q21+U21</f>
        <v>0</v>
      </c>
      <c r="E21" s="13">
        <f t="shared" ref="E21:E22" si="10">J21+N21+R21+V21</f>
        <v>30</v>
      </c>
      <c r="F21" s="13">
        <f t="shared" si="8"/>
        <v>0</v>
      </c>
      <c r="G21" s="13">
        <f t="shared" ref="G21:G22" si="11">D21+E21</f>
        <v>30</v>
      </c>
      <c r="H21" s="40">
        <f t="shared" ref="H21:H22" si="12">L21+P21+T21+X21</f>
        <v>2</v>
      </c>
      <c r="I21" s="18"/>
      <c r="J21" s="13"/>
      <c r="K21" s="127"/>
      <c r="L21" s="40"/>
      <c r="M21" s="18"/>
      <c r="N21" s="13">
        <v>30</v>
      </c>
      <c r="O21" s="127"/>
      <c r="P21" s="40">
        <v>2</v>
      </c>
      <c r="Q21" s="11"/>
      <c r="R21" s="13"/>
      <c r="S21" s="127"/>
      <c r="T21" s="40"/>
      <c r="U21" s="18"/>
      <c r="V21" s="13"/>
      <c r="W21" s="127"/>
      <c r="X21" s="40"/>
    </row>
    <row r="22" spans="1:24" x14ac:dyDescent="0.25">
      <c r="A22" s="11" t="s">
        <v>37</v>
      </c>
      <c r="B22" s="12" t="s">
        <v>38</v>
      </c>
      <c r="C22" s="13">
        <v>2</v>
      </c>
      <c r="D22" s="13">
        <f t="shared" si="9"/>
        <v>30</v>
      </c>
      <c r="E22" s="13">
        <f t="shared" si="10"/>
        <v>0</v>
      </c>
      <c r="F22" s="13">
        <f t="shared" si="8"/>
        <v>0</v>
      </c>
      <c r="G22" s="13">
        <f t="shared" si="11"/>
        <v>30</v>
      </c>
      <c r="H22" s="40">
        <f t="shared" si="12"/>
        <v>3</v>
      </c>
      <c r="I22" s="18"/>
      <c r="J22" s="13"/>
      <c r="K22" s="127"/>
      <c r="L22" s="40"/>
      <c r="M22" s="18">
        <v>30</v>
      </c>
      <c r="N22" s="13"/>
      <c r="O22" s="127"/>
      <c r="P22" s="40">
        <v>3</v>
      </c>
      <c r="Q22" s="11"/>
      <c r="R22" s="13"/>
      <c r="S22" s="127"/>
      <c r="T22" s="40"/>
      <c r="U22" s="18"/>
      <c r="V22" s="13"/>
      <c r="W22" s="127"/>
      <c r="X22" s="40"/>
    </row>
    <row r="23" spans="1:24" x14ac:dyDescent="0.25">
      <c r="A23" s="11" t="s">
        <v>39</v>
      </c>
      <c r="B23" s="12" t="s">
        <v>40</v>
      </c>
      <c r="C23" s="13" t="s">
        <v>23</v>
      </c>
      <c r="D23" s="13">
        <f t="shared" ref="D23:D24" si="13">I23+M23+Q23+U23</f>
        <v>0</v>
      </c>
      <c r="E23" s="13">
        <f t="shared" ref="E23:E24" si="14">J23+N23+R23+V23</f>
        <v>30</v>
      </c>
      <c r="F23" s="13">
        <f t="shared" si="8"/>
        <v>0</v>
      </c>
      <c r="G23" s="13">
        <f t="shared" ref="G23:G24" si="15">D23+E23</f>
        <v>30</v>
      </c>
      <c r="H23" s="40">
        <f t="shared" ref="H23:H24" si="16">L23+P23+T23+X23</f>
        <v>2</v>
      </c>
      <c r="I23" s="18"/>
      <c r="J23" s="13">
        <v>30</v>
      </c>
      <c r="K23" s="127"/>
      <c r="L23" s="40">
        <v>2</v>
      </c>
      <c r="M23" s="18"/>
      <c r="N23" s="13"/>
      <c r="O23" s="127"/>
      <c r="P23" s="40"/>
      <c r="Q23" s="11"/>
      <c r="R23" s="13"/>
      <c r="S23" s="127"/>
      <c r="T23" s="40"/>
      <c r="U23" s="18"/>
      <c r="V23" s="13"/>
      <c r="W23" s="127"/>
      <c r="X23" s="40"/>
    </row>
    <row r="24" spans="1:24" x14ac:dyDescent="0.25">
      <c r="A24" s="11" t="s">
        <v>41</v>
      </c>
      <c r="B24" s="12" t="s">
        <v>42</v>
      </c>
      <c r="C24" s="13">
        <v>1</v>
      </c>
      <c r="D24" s="13">
        <f t="shared" si="13"/>
        <v>30</v>
      </c>
      <c r="E24" s="13">
        <f t="shared" si="14"/>
        <v>0</v>
      </c>
      <c r="F24" s="13">
        <f t="shared" si="8"/>
        <v>0</v>
      </c>
      <c r="G24" s="13">
        <f t="shared" si="15"/>
        <v>30</v>
      </c>
      <c r="H24" s="40">
        <f t="shared" si="16"/>
        <v>2</v>
      </c>
      <c r="I24" s="18">
        <v>30</v>
      </c>
      <c r="J24" s="13"/>
      <c r="K24" s="127"/>
      <c r="L24" s="40">
        <v>2</v>
      </c>
      <c r="M24" s="44"/>
      <c r="N24" s="13"/>
      <c r="O24" s="127"/>
      <c r="P24" s="40"/>
      <c r="Q24" s="11"/>
      <c r="R24" s="13"/>
      <c r="S24" s="127"/>
      <c r="T24" s="40"/>
      <c r="U24" s="18"/>
      <c r="V24" s="13"/>
      <c r="W24" s="127"/>
      <c r="X24" s="40"/>
    </row>
    <row r="25" spans="1:24" x14ac:dyDescent="0.25">
      <c r="A25" s="11" t="s">
        <v>43</v>
      </c>
      <c r="B25" s="3" t="s">
        <v>121</v>
      </c>
      <c r="C25" s="13" t="s">
        <v>23</v>
      </c>
      <c r="D25" s="13">
        <f t="shared" ref="D25:D27" si="17">I25+M25+Q25+U25</f>
        <v>0</v>
      </c>
      <c r="E25" s="13">
        <f t="shared" ref="E25:E26" si="18">J25+N25+R25+V25</f>
        <v>15</v>
      </c>
      <c r="F25" s="13">
        <f t="shared" si="8"/>
        <v>0</v>
      </c>
      <c r="G25" s="13">
        <f t="shared" ref="G25:G26" si="19">D25+E25</f>
        <v>15</v>
      </c>
      <c r="H25" s="40">
        <f t="shared" ref="H25:H26" si="20">L25+P25+T25+X25</f>
        <v>2</v>
      </c>
      <c r="I25" s="18"/>
      <c r="J25" s="13"/>
      <c r="K25" s="127"/>
      <c r="L25" s="40"/>
      <c r="M25" s="44"/>
      <c r="N25" s="13"/>
      <c r="O25" s="127"/>
      <c r="P25" s="40"/>
      <c r="Q25" s="11"/>
      <c r="R25" s="13">
        <v>15</v>
      </c>
      <c r="S25" s="127"/>
      <c r="T25" s="40">
        <v>2</v>
      </c>
      <c r="U25" s="18"/>
      <c r="V25" s="13"/>
      <c r="W25" s="127"/>
      <c r="X25" s="40"/>
    </row>
    <row r="26" spans="1:24" x14ac:dyDescent="0.25">
      <c r="A26" s="11" t="s">
        <v>44</v>
      </c>
      <c r="B26" s="3" t="s">
        <v>122</v>
      </c>
      <c r="C26" s="13">
        <v>3</v>
      </c>
      <c r="D26" s="13">
        <f t="shared" si="17"/>
        <v>15</v>
      </c>
      <c r="E26" s="13">
        <f t="shared" si="18"/>
        <v>0</v>
      </c>
      <c r="F26" s="13">
        <f t="shared" si="8"/>
        <v>0</v>
      </c>
      <c r="G26" s="13">
        <f t="shared" si="19"/>
        <v>15</v>
      </c>
      <c r="H26" s="40">
        <f t="shared" si="20"/>
        <v>3</v>
      </c>
      <c r="I26" s="18"/>
      <c r="J26" s="13"/>
      <c r="K26" s="127"/>
      <c r="L26" s="40"/>
      <c r="M26" s="46"/>
      <c r="N26" s="13"/>
      <c r="O26" s="127"/>
      <c r="P26" s="40"/>
      <c r="Q26" s="11">
        <v>15</v>
      </c>
      <c r="R26" s="13"/>
      <c r="S26" s="127"/>
      <c r="T26" s="40">
        <v>3</v>
      </c>
      <c r="U26" s="18"/>
      <c r="V26" s="13"/>
      <c r="W26" s="127"/>
      <c r="X26" s="40"/>
    </row>
    <row r="27" spans="1:24" ht="16.5" customHeight="1" thickBot="1" x14ac:dyDescent="0.3">
      <c r="A27" s="219" t="s">
        <v>131</v>
      </c>
      <c r="B27" s="220"/>
      <c r="C27" s="221"/>
      <c r="D27" s="47">
        <f t="shared" si="17"/>
        <v>105</v>
      </c>
      <c r="E27" s="47">
        <f>J27+N27+R27+V27</f>
        <v>105</v>
      </c>
      <c r="F27" s="47">
        <f>K27+O27+S27+W27</f>
        <v>0</v>
      </c>
      <c r="G27" s="24">
        <f>D27+E27+F27</f>
        <v>210</v>
      </c>
      <c r="H27" s="43">
        <f>L27+P27+T27+X27</f>
        <v>19</v>
      </c>
      <c r="I27" s="28">
        <f>SUM(I19:I26)</f>
        <v>60</v>
      </c>
      <c r="J27" s="22">
        <f>SUM(J19:J26)</f>
        <v>60</v>
      </c>
      <c r="K27" s="22">
        <f>SUM(K19:K26)</f>
        <v>0</v>
      </c>
      <c r="L27" s="42">
        <f>SUM(L19:L26)</f>
        <v>9</v>
      </c>
      <c r="M27" s="28">
        <f t="shared" ref="M27:X27" si="21">SUM(M19:M26)</f>
        <v>30</v>
      </c>
      <c r="N27" s="22">
        <f t="shared" si="21"/>
        <v>30</v>
      </c>
      <c r="O27" s="22">
        <f t="shared" si="21"/>
        <v>0</v>
      </c>
      <c r="P27" s="42">
        <f t="shared" si="21"/>
        <v>5</v>
      </c>
      <c r="Q27" s="28">
        <f t="shared" si="21"/>
        <v>15</v>
      </c>
      <c r="R27" s="22">
        <f t="shared" si="21"/>
        <v>15</v>
      </c>
      <c r="S27" s="22">
        <f t="shared" si="21"/>
        <v>0</v>
      </c>
      <c r="T27" s="42">
        <f t="shared" si="21"/>
        <v>5</v>
      </c>
      <c r="U27" s="28">
        <f t="shared" si="21"/>
        <v>0</v>
      </c>
      <c r="V27" s="22">
        <f t="shared" si="21"/>
        <v>0</v>
      </c>
      <c r="W27" s="22">
        <f t="shared" si="21"/>
        <v>0</v>
      </c>
      <c r="X27" s="42">
        <f t="shared" si="21"/>
        <v>0</v>
      </c>
    </row>
    <row r="28" spans="1:24" x14ac:dyDescent="0.25">
      <c r="A28" s="45"/>
      <c r="B28" s="205" t="s">
        <v>45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17"/>
      <c r="X28" s="218"/>
    </row>
    <row r="29" spans="1:24" x14ac:dyDescent="0.25">
      <c r="A29" s="11" t="s">
        <v>46</v>
      </c>
      <c r="B29" s="12" t="s">
        <v>47</v>
      </c>
      <c r="C29" s="13" t="s">
        <v>23</v>
      </c>
      <c r="D29" s="13">
        <f>I29+M29+Q29+U29</f>
        <v>0</v>
      </c>
      <c r="E29" s="13">
        <f>J29+N29+R29+V29</f>
        <v>23</v>
      </c>
      <c r="F29" s="13">
        <f>K29+O29+S29+W29</f>
        <v>0</v>
      </c>
      <c r="G29" s="13">
        <f>D29+E29</f>
        <v>23</v>
      </c>
      <c r="H29" s="40">
        <f>L29+P29+T29+X29</f>
        <v>2</v>
      </c>
      <c r="I29" s="13"/>
      <c r="J29" s="13"/>
      <c r="K29" s="127"/>
      <c r="L29" s="40"/>
      <c r="M29" s="18"/>
      <c r="N29" s="13">
        <v>23</v>
      </c>
      <c r="O29" s="127"/>
      <c r="P29" s="40">
        <v>2</v>
      </c>
      <c r="Q29" s="18"/>
      <c r="R29" s="13"/>
      <c r="S29" s="127"/>
      <c r="T29" s="40"/>
      <c r="U29" s="18"/>
      <c r="V29" s="13"/>
      <c r="W29" s="127"/>
      <c r="X29" s="40"/>
    </row>
    <row r="30" spans="1:24" x14ac:dyDescent="0.25">
      <c r="A30" s="11" t="s">
        <v>48</v>
      </c>
      <c r="B30" s="12" t="s">
        <v>49</v>
      </c>
      <c r="C30" s="13">
        <v>2</v>
      </c>
      <c r="D30" s="13">
        <f>I30+M30+Q30+U30</f>
        <v>22</v>
      </c>
      <c r="E30" s="13">
        <f>J30+N30+R30+V30</f>
        <v>0</v>
      </c>
      <c r="F30" s="13">
        <f t="shared" ref="F30:F36" si="22">K30+O30+S30+W30</f>
        <v>0</v>
      </c>
      <c r="G30" s="13">
        <f>D30+E30</f>
        <v>22</v>
      </c>
      <c r="H30" s="40">
        <f>L30+P30+T30+X30</f>
        <v>3</v>
      </c>
      <c r="I30" s="13"/>
      <c r="J30" s="13"/>
      <c r="K30" s="127"/>
      <c r="L30" s="40"/>
      <c r="M30" s="18">
        <v>22</v>
      </c>
      <c r="N30" s="13"/>
      <c r="O30" s="127"/>
      <c r="P30" s="40">
        <v>3</v>
      </c>
      <c r="Q30" s="18"/>
      <c r="R30" s="13"/>
      <c r="S30" s="127"/>
      <c r="T30" s="40"/>
      <c r="U30" s="18"/>
      <c r="V30" s="13"/>
      <c r="W30" s="127"/>
      <c r="X30" s="40"/>
    </row>
    <row r="31" spans="1:24" x14ac:dyDescent="0.25">
      <c r="A31" s="11">
        <v>8</v>
      </c>
      <c r="B31" s="12" t="s">
        <v>126</v>
      </c>
      <c r="C31" s="13">
        <v>3</v>
      </c>
      <c r="D31" s="13">
        <f>I31+M31+Q31+U31</f>
        <v>0</v>
      </c>
      <c r="E31" s="13">
        <f>J31+N31+R31+V31</f>
        <v>45</v>
      </c>
      <c r="F31" s="13">
        <f t="shared" si="22"/>
        <v>0</v>
      </c>
      <c r="G31" s="13">
        <f>D31+E31</f>
        <v>45</v>
      </c>
      <c r="H31" s="40">
        <f>L31+P31+T31+X31</f>
        <v>6</v>
      </c>
      <c r="I31" s="13"/>
      <c r="J31" s="13"/>
      <c r="K31" s="127"/>
      <c r="L31" s="40"/>
      <c r="M31" s="18"/>
      <c r="N31" s="13"/>
      <c r="O31" s="127"/>
      <c r="P31" s="40"/>
      <c r="Q31" s="18"/>
      <c r="R31" s="13">
        <v>45</v>
      </c>
      <c r="S31" s="127"/>
      <c r="T31" s="40">
        <v>6</v>
      </c>
      <c r="U31" s="18"/>
      <c r="V31" s="13"/>
      <c r="W31" s="127"/>
      <c r="X31" s="40"/>
    </row>
    <row r="32" spans="1:24" x14ac:dyDescent="0.25">
      <c r="A32" s="11" t="s">
        <v>50</v>
      </c>
      <c r="B32" s="12" t="s">
        <v>51</v>
      </c>
      <c r="C32" s="13" t="s">
        <v>23</v>
      </c>
      <c r="D32" s="13">
        <f t="shared" ref="D32:D33" si="23">I32+M32+Q32+U32</f>
        <v>0</v>
      </c>
      <c r="E32" s="13">
        <f t="shared" ref="E32:E33" si="24">J32+N32+R32+V32</f>
        <v>30</v>
      </c>
      <c r="F32" s="13">
        <f t="shared" si="22"/>
        <v>0</v>
      </c>
      <c r="G32" s="13">
        <f t="shared" ref="G32:G33" si="25">D32+E32</f>
        <v>30</v>
      </c>
      <c r="H32" s="40">
        <f t="shared" ref="H32:H33" si="26">L32+P32+T32+X32</f>
        <v>2</v>
      </c>
      <c r="I32" s="13"/>
      <c r="J32" s="13">
        <v>30</v>
      </c>
      <c r="K32" s="127"/>
      <c r="L32" s="40">
        <v>2</v>
      </c>
      <c r="M32" s="18"/>
      <c r="N32" s="13"/>
      <c r="O32" s="127"/>
      <c r="P32" s="40"/>
      <c r="Q32" s="18"/>
      <c r="R32" s="13"/>
      <c r="S32" s="127"/>
      <c r="T32" s="40"/>
      <c r="U32" s="18"/>
      <c r="V32" s="13"/>
      <c r="W32" s="127"/>
      <c r="X32" s="40"/>
    </row>
    <row r="33" spans="1:68" x14ac:dyDescent="0.25">
      <c r="A33" s="11" t="s">
        <v>52</v>
      </c>
      <c r="B33" s="12" t="s">
        <v>53</v>
      </c>
      <c r="C33" s="13">
        <v>1</v>
      </c>
      <c r="D33" s="13">
        <f t="shared" si="23"/>
        <v>30</v>
      </c>
      <c r="E33" s="13">
        <f t="shared" si="24"/>
        <v>0</v>
      </c>
      <c r="F33" s="13">
        <f t="shared" si="22"/>
        <v>0</v>
      </c>
      <c r="G33" s="13">
        <f t="shared" si="25"/>
        <v>30</v>
      </c>
      <c r="H33" s="40">
        <f t="shared" si="26"/>
        <v>3</v>
      </c>
      <c r="I33" s="13">
        <v>30</v>
      </c>
      <c r="J33" s="13"/>
      <c r="K33" s="127"/>
      <c r="L33" s="40">
        <v>3</v>
      </c>
      <c r="M33" s="18"/>
      <c r="N33" s="13"/>
      <c r="O33" s="127"/>
      <c r="P33" s="40"/>
      <c r="Q33" s="18"/>
      <c r="R33" s="13"/>
      <c r="S33" s="127"/>
      <c r="T33" s="40"/>
      <c r="U33" s="18"/>
      <c r="V33" s="13"/>
      <c r="W33" s="127"/>
      <c r="X33" s="40"/>
    </row>
    <row r="34" spans="1:68" x14ac:dyDescent="0.25">
      <c r="A34" s="11" t="s">
        <v>54</v>
      </c>
      <c r="B34" s="12" t="s">
        <v>55</v>
      </c>
      <c r="C34" s="13" t="s">
        <v>23</v>
      </c>
      <c r="D34" s="13">
        <f t="shared" ref="D34:D36" si="27">I34+M34+Q34+U34</f>
        <v>0</v>
      </c>
      <c r="E34" s="13">
        <f t="shared" ref="E34:E36" si="28">J34+N34+R34+V34</f>
        <v>30</v>
      </c>
      <c r="F34" s="13">
        <f t="shared" si="22"/>
        <v>0</v>
      </c>
      <c r="G34" s="13">
        <f t="shared" ref="G34:G35" si="29">D34+E34</f>
        <v>30</v>
      </c>
      <c r="H34" s="40">
        <f t="shared" ref="H34:H36" si="30">L34+P34+T34+X34</f>
        <v>2</v>
      </c>
      <c r="I34" s="13"/>
      <c r="J34" s="13"/>
      <c r="K34" s="127"/>
      <c r="L34" s="40"/>
      <c r="M34" s="18"/>
      <c r="N34" s="13">
        <v>30</v>
      </c>
      <c r="O34" s="127"/>
      <c r="P34" s="40">
        <v>2</v>
      </c>
      <c r="Q34" s="18"/>
      <c r="R34" s="13"/>
      <c r="S34" s="127"/>
      <c r="T34" s="40"/>
      <c r="U34" s="18"/>
      <c r="V34" s="13"/>
      <c r="W34" s="127"/>
      <c r="X34" s="40"/>
    </row>
    <row r="35" spans="1:68" x14ac:dyDescent="0.25">
      <c r="A35" s="11" t="s">
        <v>56</v>
      </c>
      <c r="B35" s="12" t="s">
        <v>57</v>
      </c>
      <c r="C35" s="13">
        <v>2</v>
      </c>
      <c r="D35" s="13">
        <f t="shared" si="27"/>
        <v>30</v>
      </c>
      <c r="E35" s="13">
        <f t="shared" si="28"/>
        <v>0</v>
      </c>
      <c r="F35" s="13">
        <f t="shared" si="22"/>
        <v>0</v>
      </c>
      <c r="G35" s="13">
        <f t="shared" si="29"/>
        <v>30</v>
      </c>
      <c r="H35" s="40">
        <f t="shared" si="30"/>
        <v>3</v>
      </c>
      <c r="I35" s="13"/>
      <c r="J35" s="13"/>
      <c r="K35" s="127"/>
      <c r="L35" s="40"/>
      <c r="M35" s="18">
        <v>30</v>
      </c>
      <c r="N35" s="13"/>
      <c r="O35" s="127"/>
      <c r="P35" s="40">
        <v>3</v>
      </c>
      <c r="Q35" s="18"/>
      <c r="R35" s="13"/>
      <c r="S35" s="127"/>
      <c r="T35" s="40"/>
      <c r="U35" s="18"/>
      <c r="V35" s="13"/>
      <c r="W35" s="127"/>
      <c r="X35" s="40"/>
    </row>
    <row r="36" spans="1:68" ht="16.5" customHeight="1" thickBot="1" x14ac:dyDescent="0.3">
      <c r="A36" s="234" t="s">
        <v>132</v>
      </c>
      <c r="B36" s="235"/>
      <c r="C36" s="236"/>
      <c r="D36" s="47">
        <f t="shared" si="27"/>
        <v>82</v>
      </c>
      <c r="E36" s="47">
        <f t="shared" si="28"/>
        <v>128</v>
      </c>
      <c r="F36" s="134">
        <f t="shared" si="22"/>
        <v>0</v>
      </c>
      <c r="G36" s="24">
        <f>D36+E36+F36</f>
        <v>210</v>
      </c>
      <c r="H36" s="43">
        <f t="shared" si="30"/>
        <v>21</v>
      </c>
      <c r="I36" s="32">
        <f>SUM(I29:I35)</f>
        <v>30</v>
      </c>
      <c r="J36" s="24">
        <f>SUM(J29:J35)</f>
        <v>30</v>
      </c>
      <c r="K36" s="89"/>
      <c r="L36" s="43">
        <f>SUM(L29:L35)</f>
        <v>5</v>
      </c>
      <c r="M36" s="32">
        <f t="shared" ref="M36:X36" si="31">SUM(M29:M35)</f>
        <v>52</v>
      </c>
      <c r="N36" s="24">
        <f t="shared" si="31"/>
        <v>53</v>
      </c>
      <c r="O36" s="89"/>
      <c r="P36" s="43">
        <f t="shared" si="31"/>
        <v>10</v>
      </c>
      <c r="Q36" s="32">
        <f t="shared" si="31"/>
        <v>0</v>
      </c>
      <c r="R36" s="24">
        <f t="shared" si="31"/>
        <v>45</v>
      </c>
      <c r="S36" s="89"/>
      <c r="T36" s="43">
        <f t="shared" si="31"/>
        <v>6</v>
      </c>
      <c r="U36" s="32">
        <f t="shared" si="31"/>
        <v>0</v>
      </c>
      <c r="V36" s="24">
        <f t="shared" si="31"/>
        <v>0</v>
      </c>
      <c r="W36" s="89"/>
      <c r="X36" s="43">
        <f t="shared" si="31"/>
        <v>0</v>
      </c>
    </row>
    <row r="37" spans="1:68" ht="16.5" customHeight="1" thickBot="1" x14ac:dyDescent="0.3">
      <c r="A37" s="240" t="s">
        <v>133</v>
      </c>
      <c r="B37" s="241"/>
      <c r="C37" s="242"/>
      <c r="D37" s="33">
        <f t="shared" ref="D37:L37" si="32">D12+D17+D27+D36</f>
        <v>202</v>
      </c>
      <c r="E37" s="33">
        <f t="shared" ref="E37:F37" si="33">E12+E17+E27+E36</f>
        <v>263</v>
      </c>
      <c r="F37" s="33">
        <f t="shared" si="33"/>
        <v>15</v>
      </c>
      <c r="G37" s="136">
        <f>D37+E37+F37</f>
        <v>480</v>
      </c>
      <c r="H37" s="33">
        <f t="shared" si="32"/>
        <v>48</v>
      </c>
      <c r="I37" s="55">
        <f t="shared" si="32"/>
        <v>105</v>
      </c>
      <c r="J37" s="56">
        <f t="shared" si="32"/>
        <v>120</v>
      </c>
      <c r="K37" s="56">
        <f t="shared" si="32"/>
        <v>0</v>
      </c>
      <c r="L37" s="57">
        <f t="shared" si="32"/>
        <v>21</v>
      </c>
      <c r="M37" s="55">
        <f t="shared" ref="M37:X37" si="34">M12+M17+M27+M36</f>
        <v>82</v>
      </c>
      <c r="N37" s="56">
        <f t="shared" si="34"/>
        <v>83</v>
      </c>
      <c r="O37" s="56">
        <f t="shared" si="34"/>
        <v>15</v>
      </c>
      <c r="P37" s="57">
        <f t="shared" si="34"/>
        <v>16</v>
      </c>
      <c r="Q37" s="55">
        <f t="shared" si="34"/>
        <v>15</v>
      </c>
      <c r="R37" s="56">
        <f t="shared" si="34"/>
        <v>60</v>
      </c>
      <c r="S37" s="56">
        <f t="shared" si="34"/>
        <v>0</v>
      </c>
      <c r="T37" s="57">
        <f t="shared" si="34"/>
        <v>11</v>
      </c>
      <c r="U37" s="55">
        <f t="shared" si="34"/>
        <v>0</v>
      </c>
      <c r="V37" s="56">
        <f t="shared" si="34"/>
        <v>0</v>
      </c>
      <c r="W37" s="56">
        <f t="shared" si="34"/>
        <v>0</v>
      </c>
      <c r="X37" s="57">
        <f t="shared" si="34"/>
        <v>0</v>
      </c>
    </row>
    <row r="38" spans="1:68" s="23" customFormat="1" x14ac:dyDescent="0.25">
      <c r="A38" s="101"/>
      <c r="B38" s="237" t="s">
        <v>58</v>
      </c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8"/>
      <c r="X38" s="239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</row>
    <row r="39" spans="1:68" x14ac:dyDescent="0.25">
      <c r="A39" s="45"/>
      <c r="B39" s="205" t="s">
        <v>59</v>
      </c>
      <c r="C39" s="205"/>
      <c r="D39" s="205"/>
      <c r="E39" s="205"/>
      <c r="F39" s="205"/>
      <c r="G39" s="205"/>
      <c r="H39" s="205"/>
      <c r="I39" s="61"/>
      <c r="J39" s="1"/>
      <c r="K39" s="1"/>
      <c r="X39" s="135"/>
    </row>
    <row r="40" spans="1:68" x14ac:dyDescent="0.25">
      <c r="A40" s="11" t="s">
        <v>60</v>
      </c>
      <c r="B40" s="25" t="s">
        <v>61</v>
      </c>
      <c r="C40" s="13" t="s">
        <v>23</v>
      </c>
      <c r="D40" s="13">
        <f>I40+M40+Q40+U40</f>
        <v>0</v>
      </c>
      <c r="E40" s="13">
        <f>J40+N40+R40+V40</f>
        <v>8</v>
      </c>
      <c r="F40" s="13">
        <f>K40+O40+S40+W40</f>
        <v>0</v>
      </c>
      <c r="G40" s="13">
        <f>D40+E40</f>
        <v>8</v>
      </c>
      <c r="H40" s="40">
        <f>L40+P40+T40+X40</f>
        <v>1</v>
      </c>
      <c r="I40" s="16"/>
      <c r="J40" s="15">
        <v>8</v>
      </c>
      <c r="K40" s="128"/>
      <c r="L40" s="48">
        <v>1</v>
      </c>
      <c r="M40" s="17"/>
      <c r="N40" s="15"/>
      <c r="O40" s="128"/>
      <c r="P40" s="48"/>
      <c r="Q40" s="17"/>
      <c r="R40" s="15"/>
      <c r="S40" s="128"/>
      <c r="T40" s="48"/>
      <c r="U40" s="17"/>
      <c r="V40" s="15"/>
      <c r="W40" s="128"/>
      <c r="X40" s="48"/>
    </row>
    <row r="41" spans="1:68" x14ac:dyDescent="0.25">
      <c r="A41" s="11" t="s">
        <v>62</v>
      </c>
      <c r="B41" s="25" t="s">
        <v>63</v>
      </c>
      <c r="C41" s="13">
        <v>1</v>
      </c>
      <c r="D41" s="13">
        <f>I41+M41+Q41+U41</f>
        <v>7</v>
      </c>
      <c r="E41" s="13">
        <f>J41+N41+R41+V41</f>
        <v>0</v>
      </c>
      <c r="F41" s="13">
        <f t="shared" ref="F41:F57" si="35">K41+O41+S41+W41</f>
        <v>0</v>
      </c>
      <c r="G41" s="13">
        <f>D41+E41</f>
        <v>7</v>
      </c>
      <c r="H41" s="40">
        <f>L41+P41+T41+X41</f>
        <v>2</v>
      </c>
      <c r="I41" s="16">
        <v>7</v>
      </c>
      <c r="J41" s="15"/>
      <c r="K41" s="128"/>
      <c r="L41" s="48">
        <v>2</v>
      </c>
      <c r="M41" s="17"/>
      <c r="N41" s="15"/>
      <c r="O41" s="128"/>
      <c r="P41" s="48"/>
      <c r="Q41" s="17"/>
      <c r="R41" s="15"/>
      <c r="S41" s="128"/>
      <c r="T41" s="48"/>
      <c r="U41" s="17"/>
      <c r="V41" s="15"/>
      <c r="W41" s="128"/>
      <c r="X41" s="48"/>
    </row>
    <row r="42" spans="1:68" x14ac:dyDescent="0.25">
      <c r="A42" s="11" t="s">
        <v>64</v>
      </c>
      <c r="B42" s="14" t="s">
        <v>65</v>
      </c>
      <c r="C42" s="13" t="s">
        <v>23</v>
      </c>
      <c r="D42" s="13">
        <f t="shared" ref="D42:D43" si="36">I42+M42+Q42+U42</f>
        <v>0</v>
      </c>
      <c r="E42" s="13">
        <f t="shared" ref="E42:E43" si="37">J42+N42+R42+V42</f>
        <v>15</v>
      </c>
      <c r="F42" s="13">
        <f t="shared" si="35"/>
        <v>0</v>
      </c>
      <c r="G42" s="13">
        <f t="shared" ref="G42:G43" si="38">D42+E42</f>
        <v>15</v>
      </c>
      <c r="H42" s="40">
        <f t="shared" ref="H42:H43" si="39">L42+P42+T42+X42</f>
        <v>2</v>
      </c>
      <c r="I42" s="16"/>
      <c r="J42" s="15">
        <v>15</v>
      </c>
      <c r="K42" s="128"/>
      <c r="L42" s="48">
        <v>2</v>
      </c>
      <c r="M42" s="17"/>
      <c r="N42" s="15"/>
      <c r="O42" s="128"/>
      <c r="P42" s="48"/>
      <c r="Q42" s="17"/>
      <c r="R42" s="15"/>
      <c r="S42" s="128"/>
      <c r="T42" s="48"/>
      <c r="U42" s="17"/>
      <c r="V42" s="15"/>
      <c r="W42" s="128"/>
      <c r="X42" s="48"/>
    </row>
    <row r="43" spans="1:68" x14ac:dyDescent="0.25">
      <c r="A43" s="11" t="s">
        <v>66</v>
      </c>
      <c r="B43" s="14" t="s">
        <v>67</v>
      </c>
      <c r="C43" s="13">
        <v>1</v>
      </c>
      <c r="D43" s="13">
        <f t="shared" si="36"/>
        <v>15</v>
      </c>
      <c r="E43" s="13">
        <f t="shared" si="37"/>
        <v>0</v>
      </c>
      <c r="F43" s="13">
        <f t="shared" si="35"/>
        <v>0</v>
      </c>
      <c r="G43" s="13">
        <f t="shared" si="38"/>
        <v>15</v>
      </c>
      <c r="H43" s="40">
        <f t="shared" si="39"/>
        <v>2</v>
      </c>
      <c r="I43" s="16">
        <v>15</v>
      </c>
      <c r="J43" s="15"/>
      <c r="K43" s="128"/>
      <c r="L43" s="48">
        <v>2</v>
      </c>
      <c r="M43" s="17"/>
      <c r="N43" s="15"/>
      <c r="O43" s="128"/>
      <c r="P43" s="48"/>
      <c r="Q43" s="17"/>
      <c r="R43" s="15"/>
      <c r="S43" s="128"/>
      <c r="T43" s="48"/>
      <c r="U43" s="17"/>
      <c r="V43" s="15"/>
      <c r="W43" s="128"/>
      <c r="X43" s="48"/>
    </row>
    <row r="44" spans="1:68" x14ac:dyDescent="0.25">
      <c r="A44" s="49" t="s">
        <v>68</v>
      </c>
      <c r="B44" s="62" t="s">
        <v>69</v>
      </c>
      <c r="C44" s="50" t="s">
        <v>23</v>
      </c>
      <c r="D44" s="13">
        <f t="shared" ref="D44:D45" si="40">I44+M44+Q44+U44</f>
        <v>0</v>
      </c>
      <c r="E44" s="13">
        <f t="shared" ref="E44:E45" si="41">J44+N44+R44+V44</f>
        <v>7</v>
      </c>
      <c r="F44" s="13">
        <f t="shared" si="35"/>
        <v>0</v>
      </c>
      <c r="G44" s="13">
        <f t="shared" ref="G44:G45" si="42">D44+E44</f>
        <v>7</v>
      </c>
      <c r="H44" s="40">
        <f t="shared" ref="H44:H45" si="43">L44+P44+T44+X44</f>
        <v>1</v>
      </c>
      <c r="I44" s="51"/>
      <c r="J44" s="52">
        <v>7</v>
      </c>
      <c r="K44" s="129"/>
      <c r="L44" s="53">
        <v>1</v>
      </c>
      <c r="M44" s="54"/>
      <c r="N44" s="52"/>
      <c r="O44" s="129"/>
      <c r="P44" s="53"/>
      <c r="Q44" s="54"/>
      <c r="R44" s="52"/>
      <c r="S44" s="129"/>
      <c r="T44" s="53"/>
      <c r="U44" s="54"/>
      <c r="V44" s="52"/>
      <c r="W44" s="129"/>
      <c r="X44" s="53"/>
    </row>
    <row r="45" spans="1:68" x14ac:dyDescent="0.25">
      <c r="A45" s="49" t="s">
        <v>70</v>
      </c>
      <c r="B45" s="62" t="s">
        <v>71</v>
      </c>
      <c r="C45" s="50">
        <v>1</v>
      </c>
      <c r="D45" s="13">
        <f t="shared" si="40"/>
        <v>8</v>
      </c>
      <c r="E45" s="13">
        <f t="shared" si="41"/>
        <v>0</v>
      </c>
      <c r="F45" s="13">
        <f t="shared" si="35"/>
        <v>0</v>
      </c>
      <c r="G45" s="13">
        <f t="shared" si="42"/>
        <v>8</v>
      </c>
      <c r="H45" s="40">
        <f t="shared" si="43"/>
        <v>1</v>
      </c>
      <c r="I45" s="51">
        <v>8</v>
      </c>
      <c r="J45" s="52"/>
      <c r="K45" s="129"/>
      <c r="L45" s="53">
        <v>1</v>
      </c>
      <c r="M45" s="54"/>
      <c r="N45" s="52"/>
      <c r="O45" s="129"/>
      <c r="P45" s="53"/>
      <c r="Q45" s="54"/>
      <c r="R45" s="52"/>
      <c r="S45" s="129"/>
      <c r="T45" s="53"/>
      <c r="U45" s="54"/>
      <c r="V45" s="52"/>
      <c r="W45" s="129"/>
      <c r="X45" s="53"/>
    </row>
    <row r="46" spans="1:68" x14ac:dyDescent="0.25">
      <c r="A46" s="11" t="s">
        <v>72</v>
      </c>
      <c r="B46" s="14" t="s">
        <v>73</v>
      </c>
      <c r="C46" s="13" t="s">
        <v>23</v>
      </c>
      <c r="D46" s="13">
        <f t="shared" ref="D46:D47" si="44">I46+M46+Q46+U46</f>
        <v>0</v>
      </c>
      <c r="E46" s="13">
        <f t="shared" ref="E46:E47" si="45">J46+N46+R46+V46</f>
        <v>30</v>
      </c>
      <c r="F46" s="13">
        <f t="shared" si="35"/>
        <v>0</v>
      </c>
      <c r="G46" s="13">
        <f t="shared" ref="G46:G47" si="46">D46+E46</f>
        <v>30</v>
      </c>
      <c r="H46" s="40">
        <f t="shared" ref="H46:H47" si="47">L46+P46+T46+X46</f>
        <v>4</v>
      </c>
      <c r="I46" s="16"/>
      <c r="J46" s="15"/>
      <c r="K46" s="128"/>
      <c r="L46" s="48"/>
      <c r="M46" s="17"/>
      <c r="N46" s="15">
        <v>30</v>
      </c>
      <c r="O46" s="128"/>
      <c r="P46" s="48">
        <v>4</v>
      </c>
      <c r="Q46" s="17"/>
      <c r="R46" s="15"/>
      <c r="S46" s="128"/>
      <c r="T46" s="48"/>
      <c r="U46" s="17"/>
      <c r="V46" s="15"/>
      <c r="W46" s="128"/>
      <c r="X46" s="48"/>
    </row>
    <row r="47" spans="1:68" x14ac:dyDescent="0.25">
      <c r="A47" s="11" t="s">
        <v>74</v>
      </c>
      <c r="B47" s="14" t="s">
        <v>75</v>
      </c>
      <c r="C47" s="13">
        <v>2</v>
      </c>
      <c r="D47" s="13">
        <f t="shared" si="44"/>
        <v>30</v>
      </c>
      <c r="E47" s="13">
        <f t="shared" si="45"/>
        <v>0</v>
      </c>
      <c r="F47" s="13">
        <f t="shared" si="35"/>
        <v>0</v>
      </c>
      <c r="G47" s="13">
        <f t="shared" si="46"/>
        <v>30</v>
      </c>
      <c r="H47" s="40">
        <f t="shared" si="47"/>
        <v>5</v>
      </c>
      <c r="I47" s="16"/>
      <c r="J47" s="15"/>
      <c r="K47" s="128"/>
      <c r="L47" s="48"/>
      <c r="M47" s="17">
        <v>30</v>
      </c>
      <c r="N47" s="15"/>
      <c r="O47" s="128"/>
      <c r="P47" s="48">
        <v>5</v>
      </c>
      <c r="Q47" s="17"/>
      <c r="R47" s="15"/>
      <c r="S47" s="128"/>
      <c r="T47" s="48"/>
      <c r="U47" s="17"/>
      <c r="V47" s="15"/>
      <c r="W47" s="128"/>
      <c r="X47" s="48"/>
    </row>
    <row r="48" spans="1:68" x14ac:dyDescent="0.25">
      <c r="A48" s="49" t="s">
        <v>76</v>
      </c>
      <c r="B48" s="14" t="s">
        <v>77</v>
      </c>
      <c r="C48" s="13" t="s">
        <v>23</v>
      </c>
      <c r="D48" s="13">
        <f t="shared" ref="D48:D49" si="48">I48+M48+Q48+U48</f>
        <v>0</v>
      </c>
      <c r="E48" s="13">
        <f t="shared" ref="E48:E49" si="49">J48+N48+R48+V48</f>
        <v>15</v>
      </c>
      <c r="F48" s="13">
        <f t="shared" si="35"/>
        <v>0</v>
      </c>
      <c r="G48" s="13">
        <f t="shared" ref="G48:G49" si="50">D48+E48</f>
        <v>15</v>
      </c>
      <c r="H48" s="40">
        <f t="shared" ref="H48:H49" si="51">L48+P48+T48+X48</f>
        <v>2</v>
      </c>
      <c r="I48" s="16"/>
      <c r="J48" s="15"/>
      <c r="K48" s="128"/>
      <c r="L48" s="48"/>
      <c r="M48" s="17"/>
      <c r="N48" s="15">
        <v>15</v>
      </c>
      <c r="O48" s="128"/>
      <c r="P48" s="48">
        <v>2</v>
      </c>
      <c r="Q48" s="17"/>
      <c r="R48" s="15"/>
      <c r="S48" s="128"/>
      <c r="T48" s="48"/>
      <c r="U48" s="17"/>
      <c r="V48" s="15"/>
      <c r="W48" s="128"/>
      <c r="X48" s="48"/>
    </row>
    <row r="49" spans="1:25" x14ac:dyDescent="0.25">
      <c r="A49" s="11" t="s">
        <v>78</v>
      </c>
      <c r="B49" s="14" t="s">
        <v>79</v>
      </c>
      <c r="C49" s="13">
        <v>2</v>
      </c>
      <c r="D49" s="13">
        <f t="shared" si="48"/>
        <v>15</v>
      </c>
      <c r="E49" s="13">
        <f t="shared" si="49"/>
        <v>0</v>
      </c>
      <c r="F49" s="13">
        <f t="shared" si="35"/>
        <v>0</v>
      </c>
      <c r="G49" s="13">
        <f t="shared" si="50"/>
        <v>15</v>
      </c>
      <c r="H49" s="40">
        <f t="shared" si="51"/>
        <v>2</v>
      </c>
      <c r="I49" s="16"/>
      <c r="J49" s="15"/>
      <c r="K49" s="128"/>
      <c r="L49" s="48"/>
      <c r="M49" s="17">
        <v>15</v>
      </c>
      <c r="N49" s="15"/>
      <c r="O49" s="128"/>
      <c r="P49" s="48">
        <v>2</v>
      </c>
      <c r="Q49" s="17"/>
      <c r="R49" s="15"/>
      <c r="S49" s="128"/>
      <c r="T49" s="48"/>
      <c r="U49" s="17"/>
      <c r="V49" s="15"/>
      <c r="W49" s="128"/>
      <c r="X49" s="48"/>
    </row>
    <row r="50" spans="1:25" x14ac:dyDescent="0.25">
      <c r="A50" s="49" t="s">
        <v>80</v>
      </c>
      <c r="B50" s="63" t="s">
        <v>81</v>
      </c>
      <c r="C50" s="50" t="s">
        <v>23</v>
      </c>
      <c r="D50" s="13">
        <f t="shared" ref="D50:D51" si="52">I50+M50+Q50+U50</f>
        <v>0</v>
      </c>
      <c r="E50" s="13">
        <f t="shared" ref="E50:E51" si="53">J50+N50+R50+V50</f>
        <v>8</v>
      </c>
      <c r="F50" s="13">
        <f t="shared" si="35"/>
        <v>0</v>
      </c>
      <c r="G50" s="13">
        <f t="shared" ref="G50:G51" si="54">D50+E50</f>
        <v>8</v>
      </c>
      <c r="H50" s="40">
        <f t="shared" ref="H50:H51" si="55">L50+P50+T50+X50</f>
        <v>2</v>
      </c>
      <c r="I50" s="51"/>
      <c r="J50" s="52"/>
      <c r="K50" s="129"/>
      <c r="L50" s="53"/>
      <c r="M50" s="54"/>
      <c r="N50" s="52"/>
      <c r="O50" s="129"/>
      <c r="P50" s="53"/>
      <c r="Q50" s="16"/>
      <c r="R50" s="15">
        <v>8</v>
      </c>
      <c r="S50" s="128"/>
      <c r="T50" s="53">
        <v>2</v>
      </c>
      <c r="U50" s="54"/>
      <c r="V50" s="52"/>
      <c r="W50" s="129"/>
      <c r="X50" s="48"/>
    </row>
    <row r="51" spans="1:25" x14ac:dyDescent="0.25">
      <c r="A51" s="49" t="s">
        <v>82</v>
      </c>
      <c r="B51" s="63" t="s">
        <v>83</v>
      </c>
      <c r="C51" s="50">
        <v>3</v>
      </c>
      <c r="D51" s="13">
        <f t="shared" si="52"/>
        <v>7</v>
      </c>
      <c r="E51" s="13">
        <f t="shared" si="53"/>
        <v>0</v>
      </c>
      <c r="F51" s="13">
        <f t="shared" si="35"/>
        <v>0</v>
      </c>
      <c r="G51" s="13">
        <f t="shared" si="54"/>
        <v>7</v>
      </c>
      <c r="H51" s="40">
        <f t="shared" si="55"/>
        <v>3</v>
      </c>
      <c r="I51" s="51"/>
      <c r="J51" s="52"/>
      <c r="K51" s="129"/>
      <c r="L51" s="53"/>
      <c r="M51" s="54"/>
      <c r="N51" s="52"/>
      <c r="O51" s="129"/>
      <c r="P51" s="53"/>
      <c r="Q51" s="17">
        <v>7</v>
      </c>
      <c r="R51" s="15"/>
      <c r="S51" s="128"/>
      <c r="T51" s="53">
        <v>3</v>
      </c>
      <c r="U51" s="54"/>
      <c r="V51" s="52"/>
      <c r="W51" s="129"/>
      <c r="X51" s="48"/>
    </row>
    <row r="52" spans="1:25" x14ac:dyDescent="0.25">
      <c r="A52" s="49" t="s">
        <v>84</v>
      </c>
      <c r="B52" s="64" t="s">
        <v>127</v>
      </c>
      <c r="C52" s="50" t="s">
        <v>23</v>
      </c>
      <c r="D52" s="13">
        <f t="shared" ref="D52:D53" si="56">I52+M52+Q52+U52</f>
        <v>15</v>
      </c>
      <c r="E52" s="13">
        <f t="shared" ref="E52:E53" si="57">J52+N52+R52+V52</f>
        <v>0</v>
      </c>
      <c r="F52" s="13">
        <f t="shared" si="35"/>
        <v>0</v>
      </c>
      <c r="G52" s="13">
        <f t="shared" ref="G52:G53" si="58">D52+E52</f>
        <v>15</v>
      </c>
      <c r="H52" s="40">
        <f t="shared" ref="H52:H53" si="59">L52+P52+T52+X52</f>
        <v>2</v>
      </c>
      <c r="I52" s="51"/>
      <c r="J52" s="52"/>
      <c r="K52" s="129"/>
      <c r="L52" s="53"/>
      <c r="M52" s="54"/>
      <c r="N52" s="52"/>
      <c r="O52" s="129"/>
      <c r="P52" s="53"/>
      <c r="Q52" s="54">
        <v>15</v>
      </c>
      <c r="R52" s="52"/>
      <c r="S52" s="129"/>
      <c r="T52" s="53">
        <v>2</v>
      </c>
      <c r="U52" s="54"/>
      <c r="V52" s="52"/>
      <c r="W52" s="129"/>
      <c r="X52" s="53"/>
    </row>
    <row r="53" spans="1:25" x14ac:dyDescent="0.25">
      <c r="A53" s="49" t="s">
        <v>85</v>
      </c>
      <c r="B53" s="65" t="s">
        <v>86</v>
      </c>
      <c r="C53" s="50" t="s">
        <v>23</v>
      </c>
      <c r="D53" s="13">
        <f t="shared" si="56"/>
        <v>0</v>
      </c>
      <c r="E53" s="13">
        <f t="shared" si="57"/>
        <v>8</v>
      </c>
      <c r="F53" s="13">
        <f t="shared" si="35"/>
        <v>0</v>
      </c>
      <c r="G53" s="13">
        <f t="shared" si="58"/>
        <v>8</v>
      </c>
      <c r="H53" s="40">
        <f t="shared" si="59"/>
        <v>2</v>
      </c>
      <c r="I53" s="51"/>
      <c r="J53" s="52"/>
      <c r="K53" s="129"/>
      <c r="L53" s="53"/>
      <c r="M53" s="54"/>
      <c r="N53" s="52"/>
      <c r="O53" s="129"/>
      <c r="P53" s="53"/>
      <c r="Q53" s="54"/>
      <c r="R53" s="52">
        <v>8</v>
      </c>
      <c r="S53" s="129"/>
      <c r="T53" s="53">
        <v>2</v>
      </c>
      <c r="U53" s="54"/>
      <c r="V53" s="52"/>
      <c r="W53" s="129"/>
      <c r="X53" s="53"/>
    </row>
    <row r="54" spans="1:25" x14ac:dyDescent="0.25">
      <c r="A54" s="49" t="s">
        <v>87</v>
      </c>
      <c r="B54" s="65" t="s">
        <v>88</v>
      </c>
      <c r="C54" s="50">
        <v>3</v>
      </c>
      <c r="D54" s="13">
        <f t="shared" ref="D54:D55" si="60">I54+M54+Q54+U54</f>
        <v>7</v>
      </c>
      <c r="E54" s="13">
        <f t="shared" ref="E54:E55" si="61">J54+N54+R54+V54</f>
        <v>0</v>
      </c>
      <c r="F54" s="13">
        <f t="shared" si="35"/>
        <v>0</v>
      </c>
      <c r="G54" s="13">
        <f t="shared" ref="G54:G55" si="62">D54+E54</f>
        <v>7</v>
      </c>
      <c r="H54" s="40">
        <f t="shared" ref="H54:H55" si="63">L54+P54+T54+X54</f>
        <v>2</v>
      </c>
      <c r="I54" s="51"/>
      <c r="J54" s="52"/>
      <c r="K54" s="129"/>
      <c r="L54" s="53"/>
      <c r="M54" s="54"/>
      <c r="N54" s="52"/>
      <c r="O54" s="129"/>
      <c r="P54" s="53"/>
      <c r="Q54" s="54">
        <v>7</v>
      </c>
      <c r="R54" s="52"/>
      <c r="S54" s="129"/>
      <c r="T54" s="53">
        <v>2</v>
      </c>
      <c r="U54" s="54"/>
      <c r="V54" s="52"/>
      <c r="W54" s="129"/>
      <c r="X54" s="53"/>
    </row>
    <row r="55" spans="1:25" x14ac:dyDescent="0.25">
      <c r="A55" s="49" t="s">
        <v>89</v>
      </c>
      <c r="B55" s="63" t="s">
        <v>90</v>
      </c>
      <c r="C55" s="50" t="s">
        <v>23</v>
      </c>
      <c r="D55" s="13">
        <f t="shared" si="60"/>
        <v>0</v>
      </c>
      <c r="E55" s="13">
        <f t="shared" si="61"/>
        <v>15</v>
      </c>
      <c r="F55" s="13">
        <f t="shared" si="35"/>
        <v>0</v>
      </c>
      <c r="G55" s="13">
        <f t="shared" si="62"/>
        <v>15</v>
      </c>
      <c r="H55" s="40">
        <f t="shared" si="63"/>
        <v>2</v>
      </c>
      <c r="I55" s="51"/>
      <c r="J55" s="52"/>
      <c r="K55" s="129"/>
      <c r="L55" s="53"/>
      <c r="M55" s="54"/>
      <c r="N55" s="52"/>
      <c r="O55" s="129"/>
      <c r="P55" s="53"/>
      <c r="Q55" s="54"/>
      <c r="R55" s="52"/>
      <c r="S55" s="129"/>
      <c r="T55" s="53"/>
      <c r="U55" s="54"/>
      <c r="V55" s="52">
        <v>15</v>
      </c>
      <c r="W55" s="129"/>
      <c r="X55" s="53">
        <v>2</v>
      </c>
    </row>
    <row r="56" spans="1:25" x14ac:dyDescent="0.25">
      <c r="A56" s="49" t="s">
        <v>91</v>
      </c>
      <c r="B56" s="63" t="s">
        <v>92</v>
      </c>
      <c r="C56" s="50">
        <v>4</v>
      </c>
      <c r="D56" s="13">
        <f t="shared" ref="D56:D57" si="64">I56+M56+Q56+U56</f>
        <v>15</v>
      </c>
      <c r="E56" s="13">
        <f t="shared" ref="E56:E57" si="65">J56+N56+R56+V56</f>
        <v>0</v>
      </c>
      <c r="F56" s="13">
        <f t="shared" si="35"/>
        <v>0</v>
      </c>
      <c r="G56" s="13">
        <f t="shared" ref="G56:G57" si="66">D56+E56</f>
        <v>15</v>
      </c>
      <c r="H56" s="40">
        <f t="shared" ref="H56:H58" si="67">L56+P56+T56+X56</f>
        <v>2</v>
      </c>
      <c r="I56" s="51"/>
      <c r="J56" s="52"/>
      <c r="K56" s="129"/>
      <c r="L56" s="53"/>
      <c r="M56" s="54"/>
      <c r="N56" s="52"/>
      <c r="O56" s="129"/>
      <c r="P56" s="53"/>
      <c r="Q56" s="54"/>
      <c r="R56" s="52"/>
      <c r="S56" s="129"/>
      <c r="T56" s="53"/>
      <c r="U56" s="54">
        <v>15</v>
      </c>
      <c r="V56" s="52"/>
      <c r="W56" s="129"/>
      <c r="X56" s="53">
        <v>2</v>
      </c>
    </row>
    <row r="57" spans="1:25" x14ac:dyDescent="0.25">
      <c r="A57" s="119" t="s">
        <v>93</v>
      </c>
      <c r="B57" s="63" t="s">
        <v>128</v>
      </c>
      <c r="C57" s="120" t="s">
        <v>23</v>
      </c>
      <c r="D57" s="13">
        <f t="shared" si="64"/>
        <v>15</v>
      </c>
      <c r="E57" s="13">
        <f t="shared" si="65"/>
        <v>0</v>
      </c>
      <c r="F57" s="13">
        <f t="shared" si="35"/>
        <v>0</v>
      </c>
      <c r="G57" s="13">
        <f t="shared" si="66"/>
        <v>15</v>
      </c>
      <c r="H57" s="40">
        <f t="shared" si="67"/>
        <v>4</v>
      </c>
      <c r="I57" s="51"/>
      <c r="J57" s="52"/>
      <c r="K57" s="129"/>
      <c r="L57" s="53"/>
      <c r="M57" s="54"/>
      <c r="N57" s="52"/>
      <c r="O57" s="129"/>
      <c r="P57" s="53"/>
      <c r="Q57" s="54"/>
      <c r="R57" s="52"/>
      <c r="S57" s="129"/>
      <c r="T57" s="53"/>
      <c r="U57" s="54">
        <v>15</v>
      </c>
      <c r="V57" s="52"/>
      <c r="W57" s="129"/>
      <c r="X57" s="53">
        <v>4</v>
      </c>
    </row>
    <row r="58" spans="1:25" ht="16.5" customHeight="1" thickBot="1" x14ac:dyDescent="0.3">
      <c r="A58" s="228" t="s">
        <v>134</v>
      </c>
      <c r="B58" s="229"/>
      <c r="C58" s="230"/>
      <c r="D58" s="58">
        <f>I58+M58+Q58+U58</f>
        <v>134</v>
      </c>
      <c r="E58" s="58">
        <f>J58+N58+R58+V58</f>
        <v>106</v>
      </c>
      <c r="F58" s="58">
        <f>K58+O58+S58+W58</f>
        <v>0</v>
      </c>
      <c r="G58" s="24">
        <f>D58+E58+F58</f>
        <v>240</v>
      </c>
      <c r="H58" s="43">
        <f t="shared" si="67"/>
        <v>41</v>
      </c>
      <c r="I58" s="59">
        <f>SUM(I40:I57)</f>
        <v>30</v>
      </c>
      <c r="J58" s="24">
        <f>SUM(J40:J57)</f>
        <v>30</v>
      </c>
      <c r="K58" s="24">
        <f>SUM(K40:K57)</f>
        <v>0</v>
      </c>
      <c r="L58" s="60">
        <f>SUM(L40:L57)</f>
        <v>9</v>
      </c>
      <c r="M58" s="59">
        <f t="shared" ref="M58:X58" si="68">SUM(M40:M57)</f>
        <v>45</v>
      </c>
      <c r="N58" s="24">
        <f t="shared" si="68"/>
        <v>45</v>
      </c>
      <c r="O58" s="24">
        <f t="shared" si="68"/>
        <v>0</v>
      </c>
      <c r="P58" s="60">
        <f t="shared" si="68"/>
        <v>13</v>
      </c>
      <c r="Q58" s="59">
        <f t="shared" si="68"/>
        <v>29</v>
      </c>
      <c r="R58" s="24">
        <f t="shared" si="68"/>
        <v>16</v>
      </c>
      <c r="S58" s="24">
        <f t="shared" si="68"/>
        <v>0</v>
      </c>
      <c r="T58" s="60">
        <f t="shared" si="68"/>
        <v>11</v>
      </c>
      <c r="U58" s="59">
        <f t="shared" si="68"/>
        <v>30</v>
      </c>
      <c r="V58" s="24">
        <f t="shared" si="68"/>
        <v>15</v>
      </c>
      <c r="W58" s="24">
        <f t="shared" si="68"/>
        <v>0</v>
      </c>
      <c r="X58" s="60">
        <f t="shared" si="68"/>
        <v>8</v>
      </c>
    </row>
    <row r="59" spans="1:25" x14ac:dyDescent="0.25">
      <c r="A59" s="45"/>
      <c r="B59" s="205" t="s">
        <v>94</v>
      </c>
      <c r="C59" s="205"/>
      <c r="D59" s="205"/>
      <c r="E59" s="205"/>
      <c r="F59" s="205"/>
      <c r="G59" s="205"/>
      <c r="H59" s="205"/>
      <c r="I59" s="61"/>
      <c r="J59" s="1"/>
      <c r="K59" s="1"/>
      <c r="X59" s="135"/>
    </row>
    <row r="60" spans="1:25" ht="31.5" x14ac:dyDescent="0.25">
      <c r="A60" s="66">
        <v>12</v>
      </c>
      <c r="B60" s="245" t="s">
        <v>95</v>
      </c>
      <c r="C60" s="67" t="s">
        <v>23</v>
      </c>
      <c r="D60" s="68">
        <f t="shared" ref="D60" si="69">I60+M60+Q60+U60</f>
        <v>30</v>
      </c>
      <c r="E60" s="68">
        <f t="shared" ref="E60:F60" si="70">J60+N60+R60+V60</f>
        <v>0</v>
      </c>
      <c r="F60" s="68">
        <f t="shared" si="70"/>
        <v>0</v>
      </c>
      <c r="G60" s="68">
        <f t="shared" ref="G60" si="71">D60+E60</f>
        <v>30</v>
      </c>
      <c r="H60" s="71">
        <f t="shared" ref="H60" si="72">L60+P60+T60+X60</f>
        <v>4</v>
      </c>
      <c r="I60" s="66"/>
      <c r="J60" s="67"/>
      <c r="K60" s="130"/>
      <c r="L60" s="70"/>
      <c r="M60" s="66"/>
      <c r="N60" s="67"/>
      <c r="O60" s="130"/>
      <c r="P60" s="70"/>
      <c r="Q60" s="69"/>
      <c r="R60" s="68"/>
      <c r="S60" s="130"/>
      <c r="T60" s="70"/>
      <c r="U60" s="66">
        <v>30</v>
      </c>
      <c r="V60" s="68"/>
      <c r="W60" s="130"/>
      <c r="X60" s="70">
        <v>4</v>
      </c>
      <c r="Y60" s="61"/>
    </row>
    <row r="61" spans="1:25" x14ac:dyDescent="0.25">
      <c r="A61" s="4" t="s">
        <v>96</v>
      </c>
      <c r="B61" s="244" t="s">
        <v>97</v>
      </c>
      <c r="C61" s="103"/>
      <c r="D61" s="104"/>
      <c r="E61" s="104"/>
      <c r="F61" s="104"/>
      <c r="G61" s="104"/>
      <c r="H61" s="105"/>
      <c r="I61" s="109"/>
      <c r="J61" s="110"/>
      <c r="K61" s="110"/>
      <c r="L61" s="111"/>
      <c r="M61" s="92"/>
      <c r="N61" s="93"/>
      <c r="O61" s="93"/>
      <c r="P61" s="94"/>
      <c r="Q61" s="92"/>
      <c r="R61" s="93"/>
      <c r="S61" s="93"/>
      <c r="T61" s="94"/>
      <c r="U61" s="92"/>
      <c r="V61" s="93"/>
      <c r="W61" s="93"/>
      <c r="X61" s="94"/>
      <c r="Y61" s="61"/>
    </row>
    <row r="62" spans="1:25" x14ac:dyDescent="0.25">
      <c r="A62" s="21" t="s">
        <v>98</v>
      </c>
      <c r="B62" s="246" t="s">
        <v>99</v>
      </c>
      <c r="C62" s="106"/>
      <c r="D62" s="107"/>
      <c r="E62" s="107"/>
      <c r="F62" s="107"/>
      <c r="G62" s="107"/>
      <c r="H62" s="108"/>
      <c r="I62" s="112"/>
      <c r="J62" s="113"/>
      <c r="K62" s="113"/>
      <c r="L62" s="114"/>
      <c r="M62" s="95"/>
      <c r="N62" s="96"/>
      <c r="O62" s="96"/>
      <c r="P62" s="97"/>
      <c r="Q62" s="95"/>
      <c r="R62" s="96"/>
      <c r="S62" s="96"/>
      <c r="T62" s="97"/>
      <c r="U62" s="95"/>
      <c r="V62" s="96"/>
      <c r="W62" s="96"/>
      <c r="X62" s="97"/>
      <c r="Y62" s="61"/>
    </row>
    <row r="63" spans="1:25" ht="16.5" customHeight="1" thickBot="1" x14ac:dyDescent="0.3">
      <c r="A63" s="231" t="s">
        <v>135</v>
      </c>
      <c r="B63" s="232"/>
      <c r="C63" s="233"/>
      <c r="D63" s="58">
        <f>SUM(D60)</f>
        <v>30</v>
      </c>
      <c r="E63" s="58">
        <f>SUM(E60)</f>
        <v>0</v>
      </c>
      <c r="F63" s="58">
        <f>SUM(F60)</f>
        <v>0</v>
      </c>
      <c r="G63" s="24">
        <f>D63+E63+F63</f>
        <v>30</v>
      </c>
      <c r="H63" s="43">
        <f>SUM(H60)</f>
        <v>4</v>
      </c>
      <c r="I63" s="31">
        <f>SUM(I60:I62)</f>
        <v>0</v>
      </c>
      <c r="J63" s="89">
        <f>SUM(J60:J62)</f>
        <v>0</v>
      </c>
      <c r="K63" s="89">
        <f>SUM(K60:K62)</f>
        <v>0</v>
      </c>
      <c r="L63" s="60">
        <f>SUM(L60:L62)</f>
        <v>0</v>
      </c>
      <c r="M63" s="31">
        <f t="shared" ref="M63:X63" si="73">SUM(M60:M62)</f>
        <v>0</v>
      </c>
      <c r="N63" s="89">
        <f t="shared" si="73"/>
        <v>0</v>
      </c>
      <c r="O63" s="89">
        <f t="shared" ref="O63" si="74">SUM(O60:O62)</f>
        <v>0</v>
      </c>
      <c r="P63" s="60">
        <f t="shared" si="73"/>
        <v>0</v>
      </c>
      <c r="Q63" s="31">
        <f t="shared" si="73"/>
        <v>0</v>
      </c>
      <c r="R63" s="89">
        <f t="shared" si="73"/>
        <v>0</v>
      </c>
      <c r="S63" s="89">
        <f t="shared" ref="S63" si="75">SUM(S60:S62)</f>
        <v>0</v>
      </c>
      <c r="T63" s="60">
        <f t="shared" si="73"/>
        <v>0</v>
      </c>
      <c r="U63" s="31">
        <f t="shared" si="73"/>
        <v>30</v>
      </c>
      <c r="V63" s="89">
        <f t="shared" si="73"/>
        <v>0</v>
      </c>
      <c r="W63" s="89">
        <f t="shared" ref="W63" si="76">SUM(W60:W62)</f>
        <v>0</v>
      </c>
      <c r="X63" s="60">
        <f t="shared" si="73"/>
        <v>4</v>
      </c>
      <c r="Y63" s="61"/>
    </row>
    <row r="64" spans="1:25" ht="16.5" customHeight="1" thickBot="1" x14ac:dyDescent="0.3">
      <c r="A64" s="225" t="s">
        <v>136</v>
      </c>
      <c r="B64" s="226"/>
      <c r="C64" s="227"/>
      <c r="D64" s="34">
        <f>D58+D63</f>
        <v>164</v>
      </c>
      <c r="E64" s="34">
        <f>E58+E63</f>
        <v>106</v>
      </c>
      <c r="F64" s="34">
        <f>F58+F63</f>
        <v>0</v>
      </c>
      <c r="G64" s="136">
        <f>D64+E64+F64</f>
        <v>270</v>
      </c>
      <c r="H64" s="72">
        <f>H58+H63</f>
        <v>45</v>
      </c>
      <c r="I64" s="98">
        <f>I58+I63</f>
        <v>30</v>
      </c>
      <c r="J64" s="100">
        <f t="shared" ref="J64:M64" si="77">J58+J63</f>
        <v>30</v>
      </c>
      <c r="K64" s="100">
        <f t="shared" si="77"/>
        <v>0</v>
      </c>
      <c r="L64" s="99">
        <f t="shared" si="77"/>
        <v>9</v>
      </c>
      <c r="M64" s="98">
        <f t="shared" si="77"/>
        <v>45</v>
      </c>
      <c r="N64" s="100">
        <f t="shared" ref="N64:O64" si="78">N58+N63</f>
        <v>45</v>
      </c>
      <c r="O64" s="100">
        <f t="shared" si="78"/>
        <v>0</v>
      </c>
      <c r="P64" s="99">
        <f t="shared" ref="P64:Q64" si="79">P58+P63</f>
        <v>13</v>
      </c>
      <c r="Q64" s="98">
        <f t="shared" si="79"/>
        <v>29</v>
      </c>
      <c r="R64" s="100">
        <f t="shared" ref="R64:S64" si="80">R58+R63</f>
        <v>16</v>
      </c>
      <c r="S64" s="100">
        <f t="shared" si="80"/>
        <v>0</v>
      </c>
      <c r="T64" s="99">
        <f t="shared" ref="T64:U64" si="81">T58+T63</f>
        <v>11</v>
      </c>
      <c r="U64" s="98">
        <f t="shared" si="81"/>
        <v>60</v>
      </c>
      <c r="V64" s="100">
        <f t="shared" ref="V64:W64" si="82">V58+V63</f>
        <v>15</v>
      </c>
      <c r="W64" s="100">
        <f t="shared" si="82"/>
        <v>0</v>
      </c>
      <c r="X64" s="99">
        <f t="shared" ref="X64" si="83">X58+X63</f>
        <v>12</v>
      </c>
      <c r="Y64" s="61"/>
    </row>
    <row r="65" spans="1:28" ht="16.5" thickTop="1" x14ac:dyDescent="0.25">
      <c r="A65" s="82" t="s">
        <v>100</v>
      </c>
      <c r="B65" s="85" t="s">
        <v>123</v>
      </c>
      <c r="C65" s="76" t="s">
        <v>23</v>
      </c>
      <c r="D65" s="13">
        <f t="shared" ref="D65" si="84">I65+M65+Q65+U65</f>
        <v>0</v>
      </c>
      <c r="E65" s="13">
        <f t="shared" ref="E65:F65" si="85">J65+N65+R65+V65</f>
        <v>30</v>
      </c>
      <c r="F65" s="13">
        <f t="shared" si="85"/>
        <v>0</v>
      </c>
      <c r="G65" s="13">
        <f t="shared" ref="G65" si="86">D65+E65</f>
        <v>30</v>
      </c>
      <c r="H65" s="40">
        <f t="shared" ref="H65" si="87">L65+P65+T65+X65</f>
        <v>1</v>
      </c>
      <c r="I65" s="87"/>
      <c r="J65" s="78"/>
      <c r="K65" s="131"/>
      <c r="L65" s="77"/>
      <c r="M65" s="87"/>
      <c r="N65" s="78">
        <v>30</v>
      </c>
      <c r="O65" s="131"/>
      <c r="P65" s="77">
        <v>1</v>
      </c>
      <c r="Q65" s="87"/>
      <c r="R65" s="78"/>
      <c r="S65" s="131"/>
      <c r="T65" s="77"/>
      <c r="U65" s="87"/>
      <c r="V65" s="78"/>
      <c r="W65" s="131"/>
      <c r="X65" s="79"/>
      <c r="Y65" s="61"/>
    </row>
    <row r="66" spans="1:28" x14ac:dyDescent="0.25">
      <c r="A66" s="80" t="s">
        <v>101</v>
      </c>
      <c r="B66" s="83" t="s">
        <v>124</v>
      </c>
      <c r="C66" s="4" t="s">
        <v>23</v>
      </c>
      <c r="D66" s="13">
        <f t="shared" ref="D66:D67" si="88">I66+M66+Q66+U66</f>
        <v>0</v>
      </c>
      <c r="E66" s="13">
        <f t="shared" ref="E66:E67" si="89">J66+N66+R66+V66</f>
        <v>30</v>
      </c>
      <c r="F66" s="13">
        <f t="shared" ref="F66:F67" si="90">K66+O66+S66+W66</f>
        <v>0</v>
      </c>
      <c r="G66" s="13">
        <f t="shared" ref="G66:G67" si="91">D66+E66</f>
        <v>30</v>
      </c>
      <c r="H66" s="40">
        <f t="shared" ref="H66:H67" si="92">L66+P66+T66+X66</f>
        <v>8</v>
      </c>
      <c r="I66" s="81"/>
      <c r="J66" s="50"/>
      <c r="K66" s="132"/>
      <c r="L66" s="41"/>
      <c r="M66" s="81"/>
      <c r="N66" s="50"/>
      <c r="O66" s="132"/>
      <c r="P66" s="41"/>
      <c r="Q66" s="81"/>
      <c r="R66" s="50">
        <v>30</v>
      </c>
      <c r="S66" s="132"/>
      <c r="T66" s="41">
        <v>8</v>
      </c>
      <c r="U66" s="81"/>
      <c r="V66" s="50"/>
      <c r="W66" s="132"/>
      <c r="X66" s="40"/>
      <c r="Y66" s="61"/>
    </row>
    <row r="67" spans="1:28" ht="16.5" thickBot="1" x14ac:dyDescent="0.3">
      <c r="A67" s="73" t="s">
        <v>102</v>
      </c>
      <c r="B67" s="84" t="s">
        <v>125</v>
      </c>
      <c r="C67" s="86" t="s">
        <v>23</v>
      </c>
      <c r="D67" s="13">
        <f t="shared" si="88"/>
        <v>0</v>
      </c>
      <c r="E67" s="13">
        <f t="shared" si="89"/>
        <v>30</v>
      </c>
      <c r="F67" s="13">
        <f t="shared" si="90"/>
        <v>0</v>
      </c>
      <c r="G67" s="13">
        <f t="shared" si="91"/>
        <v>30</v>
      </c>
      <c r="H67" s="40">
        <f t="shared" si="92"/>
        <v>18</v>
      </c>
      <c r="I67" s="75"/>
      <c r="J67" s="88"/>
      <c r="K67" s="133"/>
      <c r="L67" s="74"/>
      <c r="M67" s="75"/>
      <c r="N67" s="88"/>
      <c r="O67" s="133"/>
      <c r="P67" s="74"/>
      <c r="Q67" s="75"/>
      <c r="R67" s="88"/>
      <c r="S67" s="133"/>
      <c r="T67" s="74"/>
      <c r="U67" s="75"/>
      <c r="V67" s="88">
        <v>30</v>
      </c>
      <c r="W67" s="133"/>
      <c r="X67" s="74">
        <v>18</v>
      </c>
      <c r="Y67" s="61"/>
    </row>
    <row r="68" spans="1:28" s="9" customFormat="1" ht="16.5" customHeight="1" thickBot="1" x14ac:dyDescent="0.3">
      <c r="A68" s="222" t="s">
        <v>137</v>
      </c>
      <c r="B68" s="223"/>
      <c r="C68" s="224"/>
      <c r="D68" s="165">
        <f>I68+M68+Q68+U68</f>
        <v>366</v>
      </c>
      <c r="E68" s="165">
        <f t="shared" ref="E68:H68" si="93">E12+E17+E27+E36+E58+E63+E65+E66+E67</f>
        <v>459</v>
      </c>
      <c r="F68" s="165">
        <f t="shared" si="93"/>
        <v>15</v>
      </c>
      <c r="G68" s="166">
        <f t="shared" si="93"/>
        <v>840</v>
      </c>
      <c r="H68" s="167">
        <f t="shared" si="93"/>
        <v>120</v>
      </c>
      <c r="I68" s="168">
        <f>I12+I17+I27+I36+I58+I63+I65+I66+I67</f>
        <v>135</v>
      </c>
      <c r="J68" s="168">
        <f>J12+J17+J27+J36+J58+J63+J65+J66+J67</f>
        <v>150</v>
      </c>
      <c r="K68" s="168">
        <f>K12+K17+K27+K36+K58+K63+K65+K66+K67</f>
        <v>0</v>
      </c>
      <c r="L68" s="168">
        <f>L12+L17+L27+L36+L58+L63+L65+L66+L67</f>
        <v>30</v>
      </c>
      <c r="M68" s="168">
        <f t="shared" ref="M68:X68" si="94">M12+M17+M27+M36+M58+M63+M65+M66+M67</f>
        <v>127</v>
      </c>
      <c r="N68" s="168">
        <f t="shared" si="94"/>
        <v>158</v>
      </c>
      <c r="O68" s="168">
        <f t="shared" si="94"/>
        <v>15</v>
      </c>
      <c r="P68" s="168">
        <f t="shared" si="94"/>
        <v>30</v>
      </c>
      <c r="Q68" s="168">
        <f t="shared" si="94"/>
        <v>44</v>
      </c>
      <c r="R68" s="168">
        <f t="shared" si="94"/>
        <v>106</v>
      </c>
      <c r="S68" s="168">
        <f t="shared" si="94"/>
        <v>0</v>
      </c>
      <c r="T68" s="168">
        <f t="shared" si="94"/>
        <v>30</v>
      </c>
      <c r="U68" s="168">
        <f t="shared" si="94"/>
        <v>60</v>
      </c>
      <c r="V68" s="168">
        <f t="shared" si="94"/>
        <v>45</v>
      </c>
      <c r="W68" s="168">
        <f t="shared" si="94"/>
        <v>0</v>
      </c>
      <c r="X68" s="168">
        <f t="shared" si="94"/>
        <v>30</v>
      </c>
      <c r="Y68" s="115"/>
      <c r="Z68" s="9">
        <f>D68-I68-M68-Q68-U68</f>
        <v>0</v>
      </c>
      <c r="AA68" s="9">
        <f t="shared" ref="AA68" si="95">E68-J68-N68-R68-V68</f>
        <v>0</v>
      </c>
      <c r="AB68" s="9">
        <f>H68-L68-P68-T68-X68</f>
        <v>0</v>
      </c>
    </row>
    <row r="69" spans="1:28" s="9" customFormat="1" x14ac:dyDescent="0.25">
      <c r="A69" s="173">
        <v>14</v>
      </c>
      <c r="B69" s="174" t="s">
        <v>120</v>
      </c>
      <c r="C69" s="175" t="s">
        <v>24</v>
      </c>
      <c r="D69" s="175"/>
      <c r="E69" s="175"/>
      <c r="F69" s="175">
        <v>4</v>
      </c>
      <c r="G69" s="175"/>
      <c r="H69" s="175"/>
      <c r="I69" s="175"/>
      <c r="J69" s="175"/>
      <c r="K69" s="175">
        <v>4</v>
      </c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6"/>
    </row>
    <row r="70" spans="1:28" ht="16.5" thickBot="1" x14ac:dyDescent="0.3">
      <c r="A70" s="169">
        <v>15</v>
      </c>
      <c r="B70" s="170" t="s">
        <v>119</v>
      </c>
      <c r="C70" s="47" t="s">
        <v>23</v>
      </c>
      <c r="D70" s="47"/>
      <c r="E70" s="47"/>
      <c r="F70" s="47"/>
      <c r="G70" s="47"/>
      <c r="H70" s="171"/>
      <c r="I70" s="47"/>
      <c r="J70" s="47"/>
      <c r="K70" s="47" t="s">
        <v>103</v>
      </c>
      <c r="L70" s="171"/>
      <c r="M70" s="47"/>
      <c r="N70" s="47"/>
      <c r="O70" s="47"/>
      <c r="P70" s="171"/>
      <c r="Q70" s="47"/>
      <c r="R70" s="47"/>
      <c r="S70" s="47"/>
      <c r="T70" s="171"/>
      <c r="U70" s="47"/>
      <c r="V70" s="47"/>
      <c r="W70" s="47"/>
      <c r="X70" s="172"/>
    </row>
    <row r="71" spans="1:28" x14ac:dyDescent="0.25">
      <c r="A71" s="137" t="s">
        <v>104</v>
      </c>
    </row>
    <row r="72" spans="1:28" x14ac:dyDescent="0.25">
      <c r="A72" s="137"/>
    </row>
    <row r="73" spans="1:28" x14ac:dyDescent="0.25">
      <c r="B73" s="147" t="s">
        <v>105</v>
      </c>
      <c r="C73" s="148"/>
      <c r="D73" s="143"/>
      <c r="H73" s="180"/>
      <c r="I73" s="149"/>
      <c r="J73" s="150"/>
      <c r="K73" s="150"/>
      <c r="L73" s="151"/>
      <c r="M73" s="149"/>
      <c r="N73" s="150"/>
      <c r="O73" s="150"/>
      <c r="P73" s="151"/>
      <c r="Q73" s="162"/>
      <c r="R73" s="163"/>
      <c r="S73" s="163"/>
      <c r="T73" s="164"/>
      <c r="U73" s="162"/>
      <c r="V73" s="163"/>
      <c r="W73" s="163"/>
      <c r="X73" s="164"/>
    </row>
    <row r="74" spans="1:28" ht="18.75" x14ac:dyDescent="0.3">
      <c r="B74" s="138" t="s">
        <v>106</v>
      </c>
      <c r="C74" s="140">
        <f>I74+M74+Q74+U74</f>
        <v>366</v>
      </c>
      <c r="D74" s="144"/>
      <c r="I74" s="143">
        <f>I68</f>
        <v>135</v>
      </c>
      <c r="L74" s="152"/>
      <c r="M74" s="143">
        <f>M68</f>
        <v>127</v>
      </c>
      <c r="P74" s="152"/>
      <c r="Q74" s="143">
        <f>Q68</f>
        <v>44</v>
      </c>
      <c r="T74" s="152"/>
      <c r="U74" s="143">
        <f>U68</f>
        <v>60</v>
      </c>
      <c r="X74" s="152"/>
    </row>
    <row r="75" spans="1:28" ht="18.75" x14ac:dyDescent="0.3">
      <c r="B75" s="138" t="s">
        <v>107</v>
      </c>
      <c r="C75" s="140">
        <f>J75+N75+R75+V75</f>
        <v>459</v>
      </c>
      <c r="D75" s="143"/>
      <c r="I75" s="143"/>
      <c r="J75" s="5">
        <f>J68</f>
        <v>150</v>
      </c>
      <c r="L75" s="152"/>
      <c r="M75" s="145"/>
      <c r="N75" s="5">
        <f>N68</f>
        <v>158</v>
      </c>
      <c r="O75" s="5"/>
      <c r="P75" s="152"/>
      <c r="Q75" s="145"/>
      <c r="R75" s="5">
        <f>R68</f>
        <v>106</v>
      </c>
      <c r="S75" s="5"/>
      <c r="T75" s="152"/>
      <c r="U75" s="145"/>
      <c r="V75" s="5">
        <f>V68</f>
        <v>45</v>
      </c>
      <c r="W75" s="5"/>
      <c r="X75" s="152"/>
    </row>
    <row r="76" spans="1:28" ht="18.75" x14ac:dyDescent="0.3">
      <c r="B76" s="138" t="s">
        <v>108</v>
      </c>
      <c r="C76" s="140">
        <f>K76+O76+S76+W76</f>
        <v>15</v>
      </c>
      <c r="D76" s="143"/>
      <c r="I76" s="143"/>
      <c r="K76" s="5">
        <f>K68</f>
        <v>0</v>
      </c>
      <c r="L76" s="152"/>
      <c r="M76" s="145"/>
      <c r="N76" s="5"/>
      <c r="O76" s="5">
        <f>O68</f>
        <v>15</v>
      </c>
      <c r="P76" s="152"/>
      <c r="Q76" s="145"/>
      <c r="R76" s="5"/>
      <c r="S76" s="5">
        <f>S68</f>
        <v>0</v>
      </c>
      <c r="T76" s="152"/>
      <c r="U76" s="145"/>
      <c r="V76" s="5"/>
      <c r="W76" s="5">
        <f>W68</f>
        <v>0</v>
      </c>
      <c r="X76" s="152"/>
    </row>
    <row r="77" spans="1:28" x14ac:dyDescent="0.25">
      <c r="B77" s="139" t="s">
        <v>109</v>
      </c>
      <c r="C77" s="141">
        <f>C74+C75+C76</f>
        <v>840</v>
      </c>
      <c r="D77" s="145"/>
      <c r="I77" s="153"/>
      <c r="J77" s="154"/>
      <c r="K77" s="154"/>
      <c r="L77" s="155"/>
      <c r="M77" s="158"/>
      <c r="N77" s="159"/>
      <c r="O77" s="159"/>
      <c r="P77" s="155"/>
      <c r="Q77" s="158"/>
      <c r="R77" s="159"/>
      <c r="S77" s="159"/>
      <c r="T77" s="155"/>
      <c r="U77" s="158"/>
      <c r="V77" s="159"/>
      <c r="W77" s="159"/>
      <c r="X77" s="155"/>
    </row>
    <row r="78" spans="1:28" ht="18.75" x14ac:dyDescent="0.3">
      <c r="B78" s="138" t="s">
        <v>110</v>
      </c>
      <c r="C78" s="140">
        <f>SUM(I78:X78)</f>
        <v>120</v>
      </c>
      <c r="D78" s="146"/>
      <c r="I78" s="146"/>
      <c r="J78" s="90"/>
      <c r="K78" s="90"/>
      <c r="L78" s="10">
        <f>L68</f>
        <v>30</v>
      </c>
      <c r="M78" s="160"/>
      <c r="N78" s="91"/>
      <c r="O78" s="91"/>
      <c r="P78" s="10">
        <f>P68</f>
        <v>30</v>
      </c>
      <c r="Q78" s="160"/>
      <c r="R78" s="91"/>
      <c r="S78" s="91"/>
      <c r="T78" s="10">
        <f>T68</f>
        <v>30</v>
      </c>
      <c r="U78" s="160"/>
      <c r="V78" s="91"/>
      <c r="W78" s="91"/>
      <c r="X78" s="10">
        <f>X68</f>
        <v>30</v>
      </c>
      <c r="Z78" s="1">
        <f>C74+C75-J79-N79-R79-V79</f>
        <v>825</v>
      </c>
    </row>
    <row r="79" spans="1:28" x14ac:dyDescent="0.25">
      <c r="B79" s="139" t="s">
        <v>111</v>
      </c>
      <c r="C79" s="102">
        <f>2+4+4+1+8+18</f>
        <v>37</v>
      </c>
      <c r="D79" s="142">
        <f>C79/H68</f>
        <v>0.30833333333333335</v>
      </c>
      <c r="E79" s="143"/>
      <c r="I79" s="215" t="s">
        <v>112</v>
      </c>
      <c r="J79" s="216"/>
      <c r="K79" s="156">
        <f>I74+J75+K76</f>
        <v>285</v>
      </c>
      <c r="L79" s="157"/>
      <c r="M79" s="215" t="s">
        <v>112</v>
      </c>
      <c r="N79" s="216"/>
      <c r="O79" s="161">
        <f>M74+N75+O76</f>
        <v>300</v>
      </c>
      <c r="P79" s="157"/>
      <c r="Q79" s="215" t="s">
        <v>112</v>
      </c>
      <c r="R79" s="216"/>
      <c r="S79" s="161">
        <f>Q74+R75+S76</f>
        <v>150</v>
      </c>
      <c r="T79" s="157"/>
      <c r="U79" s="215" t="s">
        <v>112</v>
      </c>
      <c r="V79" s="216"/>
      <c r="W79" s="161">
        <f>U74+V75+W76</f>
        <v>105</v>
      </c>
      <c r="X79" s="157"/>
    </row>
    <row r="80" spans="1:28" x14ac:dyDescent="0.25">
      <c r="B80" s="122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</row>
    <row r="81" spans="2:15" x14ac:dyDescent="0.25">
      <c r="B81" s="123" t="s">
        <v>113</v>
      </c>
      <c r="C81" s="123" t="s">
        <v>114</v>
      </c>
      <c r="D81" s="123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</row>
    <row r="82" spans="2:15" x14ac:dyDescent="0.25">
      <c r="B82" s="121" t="s">
        <v>115</v>
      </c>
      <c r="C82" s="121" t="s">
        <v>116</v>
      </c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</row>
    <row r="83" spans="2:15" x14ac:dyDescent="0.25">
      <c r="B83" s="121" t="s">
        <v>117</v>
      </c>
      <c r="C83" s="121" t="s">
        <v>23</v>
      </c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</row>
    <row r="84" spans="2:15" x14ac:dyDescent="0.25">
      <c r="B84" s="121" t="s">
        <v>118</v>
      </c>
      <c r="C84" s="121" t="s">
        <v>24</v>
      </c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</row>
  </sheetData>
  <mergeCells count="34">
    <mergeCell ref="I79:J79"/>
    <mergeCell ref="M79:N79"/>
    <mergeCell ref="Q79:R79"/>
    <mergeCell ref="U79:V79"/>
    <mergeCell ref="B18:X18"/>
    <mergeCell ref="A27:C27"/>
    <mergeCell ref="B28:X28"/>
    <mergeCell ref="A68:C68"/>
    <mergeCell ref="B39:H39"/>
    <mergeCell ref="A64:C64"/>
    <mergeCell ref="B59:H59"/>
    <mergeCell ref="A58:C58"/>
    <mergeCell ref="A63:C63"/>
    <mergeCell ref="A36:C36"/>
    <mergeCell ref="B38:X38"/>
    <mergeCell ref="A37:C37"/>
    <mergeCell ref="A12:C12"/>
    <mergeCell ref="B13:X13"/>
    <mergeCell ref="A17:C17"/>
    <mergeCell ref="C16:H16"/>
    <mergeCell ref="I16:L16"/>
    <mergeCell ref="M16:P16"/>
    <mergeCell ref="Q16:T16"/>
    <mergeCell ref="U16:X16"/>
    <mergeCell ref="I7:X7"/>
    <mergeCell ref="I8:L8"/>
    <mergeCell ref="M8:P8"/>
    <mergeCell ref="Q8:T8"/>
    <mergeCell ref="U8:X8"/>
    <mergeCell ref="A7:A9"/>
    <mergeCell ref="B7:B9"/>
    <mergeCell ref="C7:C9"/>
    <mergeCell ref="G7:G9"/>
    <mergeCell ref="H7:H9"/>
  </mergeCells>
  <phoneticPr fontId="0" type="noConversion"/>
  <printOptions horizontalCentered="1" verticalCentered="1"/>
  <pageMargins left="0.19685039370078741" right="0.19685039370078741" top="0.78740157480314965" bottom="0.78740157480314965" header="0.51181102362204722" footer="0.51181102362204722"/>
  <pageSetup paperSize="9" scale="55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0644D7287B2E4CB095C60A2ACBF12F" ma:contentTypeVersion="13" ma:contentTypeDescription="Utwórz nowy dokument." ma:contentTypeScope="" ma:versionID="3eec397b033842cda33ad3bf912197c5">
  <xsd:schema xmlns:xsd="http://www.w3.org/2001/XMLSchema" xmlns:xs="http://www.w3.org/2001/XMLSchema" xmlns:p="http://schemas.microsoft.com/office/2006/metadata/properties" xmlns:ns2="62b3a468-6022-45b7-a38c-551e43f725d9" xmlns:ns3="a4b02788-e0bc-4c62-b187-63b4d221cd2a" targetNamespace="http://schemas.microsoft.com/office/2006/metadata/properties" ma:root="true" ma:fieldsID="508328a3f37adb19797a500267a085e6" ns2:_="" ns3:_="">
    <xsd:import namespace="62b3a468-6022-45b7-a38c-551e43f725d9"/>
    <xsd:import namespace="a4b02788-e0bc-4c62-b187-63b4d221cd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3a468-6022-45b7-a38c-551e43f72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a2886515-a33b-4847-91c7-1e842a7fd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02788-e0bc-4c62-b187-63b4d221cd2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e70e2dc-4939-4430-8a01-7b33e77e9e4b}" ma:internalName="TaxCatchAll" ma:showField="CatchAllData" ma:web="a4b02788-e0bc-4c62-b187-63b4d221cd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02788-e0bc-4c62-b187-63b4d221cd2a" xsi:nil="true"/>
    <lcf76f155ced4ddcb4097134ff3c332f xmlns="62b3a468-6022-45b7-a38c-551e43f725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1694FD-C576-4B50-BCF8-8782AA85F4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9EBC33-CB96-4BEB-A80D-62DE58139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3a468-6022-45b7-a38c-551e43f725d9"/>
    <ds:schemaRef ds:uri="a4b02788-e0bc-4c62-b187-63b4d221cd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D4754-E4B4-42F8-8D0D-E07BEF0FA87C}">
  <ds:schemaRefs>
    <ds:schemaRef ds:uri="http://schemas.openxmlformats.org/package/2006/metadata/core-properties"/>
    <ds:schemaRef ds:uri="http://purl.org/dc/elements/1.1/"/>
    <ds:schemaRef ds:uri="http://purl.org/dc/dcmitype/"/>
    <ds:schemaRef ds:uri="9b7f75de-bfab-4288-a111-4f10aa0c953a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a4b02788-e0bc-4c62-b187-63b4d221cd2a"/>
    <ds:schemaRef ds:uri="62b3a468-6022-45b7-a38c-551e43f725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BiTE</vt:lpstr>
    </vt:vector>
  </TitlesOfParts>
  <Manager/>
  <Company>Katedra Logistyki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ug</dc:creator>
  <cp:keywords/>
  <dc:description/>
  <cp:lastModifiedBy>Anna Łojewska</cp:lastModifiedBy>
  <cp:revision/>
  <dcterms:created xsi:type="dcterms:W3CDTF">2005-11-10T08:06:07Z</dcterms:created>
  <dcterms:modified xsi:type="dcterms:W3CDTF">2026-03-26T09:22:44Z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0x010100180644D7287B2E4CB095C60A2ACBF12F</vt:lpwstr>
  </property>
</Properties>
</file>