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magazyn\users\@przekierowanie\a.łojewska\Desktop\usuwanie kolumn\programy studiów\Ekonomia\SS2 EK\"/>
    </mc:Choice>
  </mc:AlternateContent>
  <xr:revisionPtr revIDLastSave="0" documentId="13_ncr:1_{730582F6-9CAD-4523-A813-57AF5BF135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I stopień" sheetId="28" r:id="rId1"/>
    <sheet name="BIwOG" sheetId="29" r:id="rId2"/>
    <sheet name="ABwP" sheetId="30" r:id="rId3"/>
    <sheet name="E-C" sheetId="31" r:id="rId4"/>
    <sheet name="LOG" sheetId="33" r:id="rId5"/>
    <sheet name="MSO" sheetId="34" r:id="rId6"/>
    <sheet name="SRB" sheetId="35" r:id="rId7"/>
  </sheets>
  <definedNames>
    <definedName name="_xlnm._FilterDatabase" localSheetId="0" hidden="1">'II stopień'!$A$10:$AA$38</definedName>
    <definedName name="_xlnm.Print_Area" localSheetId="1">BIwOG!$A$1:$AB$37</definedName>
    <definedName name="_xlnm.Print_Area" localSheetId="0">'II stopień'!$A$1:$AA$38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30" l="1"/>
  <c r="E28" i="30"/>
  <c r="F28" i="30"/>
  <c r="G28" i="30"/>
  <c r="D26" i="30"/>
  <c r="E26" i="30"/>
  <c r="F26" i="30"/>
  <c r="G26" i="30"/>
  <c r="D24" i="30"/>
  <c r="E24" i="30"/>
  <c r="F24" i="30"/>
  <c r="G24" i="30"/>
  <c r="D21" i="30"/>
  <c r="E21" i="30"/>
  <c r="F21" i="30"/>
  <c r="G21" i="30"/>
  <c r="D19" i="30"/>
  <c r="E19" i="30"/>
  <c r="F19" i="30"/>
  <c r="G19" i="30"/>
  <c r="D17" i="30"/>
  <c r="E17" i="30"/>
  <c r="F17" i="30"/>
  <c r="G17" i="30"/>
  <c r="G25" i="29"/>
  <c r="F25" i="29"/>
  <c r="E25" i="29"/>
  <c r="D25" i="29"/>
  <c r="G22" i="29"/>
  <c r="F22" i="29"/>
  <c r="E22" i="29"/>
  <c r="D22" i="29"/>
  <c r="D33" i="35"/>
  <c r="E33" i="35"/>
  <c r="F33" i="35"/>
  <c r="G33" i="35"/>
  <c r="D31" i="35"/>
  <c r="E31" i="35"/>
  <c r="F31" i="35"/>
  <c r="G31" i="35"/>
  <c r="D29" i="35"/>
  <c r="E29" i="35"/>
  <c r="F29" i="35"/>
  <c r="G29" i="35"/>
  <c r="D27" i="35"/>
  <c r="E27" i="35"/>
  <c r="F27" i="35"/>
  <c r="G27" i="35"/>
  <c r="D25" i="35"/>
  <c r="E25" i="35"/>
  <c r="F25" i="35"/>
  <c r="G25" i="35"/>
  <c r="D23" i="35"/>
  <c r="E23" i="35"/>
  <c r="F23" i="35"/>
  <c r="G23" i="35"/>
  <c r="D21" i="35"/>
  <c r="E21" i="35"/>
  <c r="F21" i="35"/>
  <c r="G21" i="35"/>
  <c r="D19" i="35"/>
  <c r="E19" i="35"/>
  <c r="F19" i="35"/>
  <c r="G19" i="35"/>
  <c r="D17" i="35"/>
  <c r="E17" i="35"/>
  <c r="F17" i="35"/>
  <c r="G17" i="35"/>
  <c r="D14" i="35"/>
  <c r="E14" i="35"/>
  <c r="F14" i="35"/>
  <c r="G14" i="35"/>
  <c r="D15" i="35"/>
  <c r="E15" i="35"/>
  <c r="F15" i="35"/>
  <c r="G15" i="35"/>
  <c r="D36" i="34"/>
  <c r="E36" i="34"/>
  <c r="F36" i="34"/>
  <c r="G36" i="34"/>
  <c r="AA38" i="34"/>
  <c r="AA39" i="34" s="1"/>
  <c r="V38" i="34"/>
  <c r="V39" i="34" s="1"/>
  <c r="S38" i="34"/>
  <c r="S39" i="34" s="1"/>
  <c r="Q38" i="34"/>
  <c r="Q39" i="34" s="1"/>
  <c r="Y38" i="34"/>
  <c r="Y39" i="34" s="1"/>
  <c r="X38" i="34"/>
  <c r="W38" i="34"/>
  <c r="T38" i="34"/>
  <c r="T39" i="34" s="1"/>
  <c r="R38" i="34"/>
  <c r="R39" i="34" s="1"/>
  <c r="O38" i="34"/>
  <c r="N38" i="34"/>
  <c r="N39" i="34" s="1"/>
  <c r="M38" i="34"/>
  <c r="G31" i="34"/>
  <c r="F31" i="34"/>
  <c r="E31" i="34"/>
  <c r="D31" i="34"/>
  <c r="D30" i="34"/>
  <c r="E30" i="34"/>
  <c r="F30" i="34"/>
  <c r="G30" i="34"/>
  <c r="G25" i="34"/>
  <c r="F25" i="34"/>
  <c r="E25" i="34"/>
  <c r="D25" i="34"/>
  <c r="D23" i="34"/>
  <c r="E23" i="34"/>
  <c r="F23" i="34"/>
  <c r="G23" i="34"/>
  <c r="D21" i="34"/>
  <c r="E21" i="34"/>
  <c r="F21" i="34"/>
  <c r="G21" i="34"/>
  <c r="D19" i="34"/>
  <c r="E19" i="34"/>
  <c r="F19" i="34"/>
  <c r="G19" i="34"/>
  <c r="G14" i="34"/>
  <c r="F14" i="34"/>
  <c r="E14" i="34"/>
  <c r="D14" i="34"/>
  <c r="G13" i="34"/>
  <c r="F13" i="34"/>
  <c r="E13" i="34"/>
  <c r="D13" i="34"/>
  <c r="D14" i="33"/>
  <c r="E14" i="33"/>
  <c r="F14" i="33"/>
  <c r="G14" i="33"/>
  <c r="D15" i="33"/>
  <c r="E15" i="33"/>
  <c r="F15" i="33"/>
  <c r="G15" i="33"/>
  <c r="D25" i="31"/>
  <c r="E25" i="31"/>
  <c r="F25" i="31"/>
  <c r="G25" i="31"/>
  <c r="D20" i="31"/>
  <c r="E20" i="31"/>
  <c r="F20" i="31"/>
  <c r="G20" i="31"/>
  <c r="D18" i="31"/>
  <c r="E18" i="31"/>
  <c r="F18" i="31"/>
  <c r="G18" i="31"/>
  <c r="D14" i="30"/>
  <c r="E14" i="30"/>
  <c r="F14" i="30"/>
  <c r="G14" i="30"/>
  <c r="D15" i="30"/>
  <c r="E15" i="30"/>
  <c r="F15" i="30"/>
  <c r="G15" i="30"/>
  <c r="D14" i="31"/>
  <c r="E14" i="31"/>
  <c r="F14" i="31"/>
  <c r="G14" i="31"/>
  <c r="D15" i="31"/>
  <c r="E15" i="31"/>
  <c r="F15" i="31"/>
  <c r="G15" i="31"/>
  <c r="D27" i="30"/>
  <c r="E27" i="30"/>
  <c r="F27" i="30"/>
  <c r="G27" i="30"/>
  <c r="D22" i="30"/>
  <c r="E22" i="30"/>
  <c r="F22" i="30"/>
  <c r="G22" i="30"/>
  <c r="D18" i="30"/>
  <c r="E18" i="30"/>
  <c r="F18" i="30"/>
  <c r="G18" i="30"/>
  <c r="D16" i="30"/>
  <c r="E16" i="30"/>
  <c r="F16" i="30"/>
  <c r="G16" i="30"/>
  <c r="D33" i="29"/>
  <c r="E33" i="29"/>
  <c r="F33" i="29"/>
  <c r="G33" i="29"/>
  <c r="D24" i="29"/>
  <c r="E24" i="29"/>
  <c r="F24" i="29"/>
  <c r="G24" i="29"/>
  <c r="D19" i="29"/>
  <c r="E19" i="29"/>
  <c r="F19" i="29"/>
  <c r="G19" i="29"/>
  <c r="D17" i="29"/>
  <c r="E17" i="29"/>
  <c r="F17" i="29"/>
  <c r="G17" i="29"/>
  <c r="D14" i="29"/>
  <c r="E14" i="29"/>
  <c r="F14" i="29"/>
  <c r="G14" i="29"/>
  <c r="D15" i="29"/>
  <c r="E15" i="29"/>
  <c r="F15" i="29"/>
  <c r="G15" i="29"/>
  <c r="D41" i="28"/>
  <c r="E41" i="28"/>
  <c r="F41" i="28"/>
  <c r="G41" i="28"/>
  <c r="D42" i="28"/>
  <c r="E42" i="28"/>
  <c r="F42" i="28"/>
  <c r="G42" i="28"/>
  <c r="D35" i="28"/>
  <c r="E35" i="28"/>
  <c r="F35" i="28"/>
  <c r="G35" i="28"/>
  <c r="D36" i="28"/>
  <c r="E36" i="28"/>
  <c r="F36" i="28"/>
  <c r="G36" i="28"/>
  <c r="D34" i="28"/>
  <c r="E34" i="28"/>
  <c r="F34" i="28"/>
  <c r="G34" i="28"/>
  <c r="D32" i="28"/>
  <c r="E32" i="28"/>
  <c r="F32" i="28"/>
  <c r="G32" i="28"/>
  <c r="D30" i="28"/>
  <c r="E30" i="28"/>
  <c r="F30" i="28"/>
  <c r="G30" i="28"/>
  <c r="D28" i="28"/>
  <c r="E28" i="28"/>
  <c r="F28" i="28"/>
  <c r="G28" i="28"/>
  <c r="D17" i="28"/>
  <c r="E17" i="28"/>
  <c r="F17" i="28"/>
  <c r="G17" i="28"/>
  <c r="D15" i="28"/>
  <c r="E15" i="28"/>
  <c r="F15" i="28"/>
  <c r="G15" i="28"/>
  <c r="Q34" i="29"/>
  <c r="Q35" i="29" s="1"/>
  <c r="O34" i="29"/>
  <c r="O35" i="29" s="1"/>
  <c r="M34" i="29"/>
  <c r="M35" i="29" s="1"/>
  <c r="AA35" i="35"/>
  <c r="AA36" i="35" s="1"/>
  <c r="Y35" i="35"/>
  <c r="Y36" i="35" s="1"/>
  <c r="X35" i="35"/>
  <c r="X36" i="35" s="1"/>
  <c r="W35" i="35"/>
  <c r="W36" i="35" s="1"/>
  <c r="V35" i="35"/>
  <c r="V36" i="35" s="1"/>
  <c r="T35" i="35"/>
  <c r="T36" i="35" s="1"/>
  <c r="S35" i="35"/>
  <c r="S36" i="35" s="1"/>
  <c r="Q35" i="35"/>
  <c r="Q36" i="35" s="1"/>
  <c r="O35" i="35"/>
  <c r="O36" i="35" s="1"/>
  <c r="M35" i="35"/>
  <c r="M36" i="35" s="1"/>
  <c r="N35" i="35"/>
  <c r="N36" i="35" s="1"/>
  <c r="G34" i="35"/>
  <c r="F34" i="35"/>
  <c r="E34" i="35"/>
  <c r="D34" i="35"/>
  <c r="G32" i="35"/>
  <c r="F32" i="35"/>
  <c r="E32" i="35"/>
  <c r="D32" i="35"/>
  <c r="G30" i="35"/>
  <c r="F30" i="35"/>
  <c r="E30" i="35"/>
  <c r="D30" i="35"/>
  <c r="G28" i="35"/>
  <c r="F28" i="35"/>
  <c r="E28" i="35"/>
  <c r="D28" i="35"/>
  <c r="G26" i="35"/>
  <c r="F26" i="35"/>
  <c r="E26" i="35"/>
  <c r="D26" i="35"/>
  <c r="G24" i="35"/>
  <c r="F24" i="35"/>
  <c r="E24" i="35"/>
  <c r="D24" i="35"/>
  <c r="G22" i="35"/>
  <c r="F22" i="35"/>
  <c r="E22" i="35"/>
  <c r="D22" i="35"/>
  <c r="G20" i="35"/>
  <c r="F20" i="35"/>
  <c r="E20" i="35"/>
  <c r="D20" i="35"/>
  <c r="G18" i="35"/>
  <c r="F18" i="35"/>
  <c r="E18" i="35"/>
  <c r="D18" i="35"/>
  <c r="G16" i="35"/>
  <c r="F16" i="35"/>
  <c r="E16" i="35"/>
  <c r="D16" i="35"/>
  <c r="W37" i="35"/>
  <c r="R37" i="35"/>
  <c r="M37" i="35"/>
  <c r="H37" i="35"/>
  <c r="Z35" i="35"/>
  <c r="Z36" i="35" s="1"/>
  <c r="U35" i="35"/>
  <c r="U36" i="35" s="1"/>
  <c r="R35" i="35"/>
  <c r="R36" i="35" s="1"/>
  <c r="P35" i="35"/>
  <c r="P36" i="35" s="1"/>
  <c r="L35" i="35"/>
  <c r="L36" i="35" s="1"/>
  <c r="K35" i="35"/>
  <c r="J35" i="35"/>
  <c r="J36" i="35" s="1"/>
  <c r="I35" i="35"/>
  <c r="I36" i="35" s="1"/>
  <c r="H35" i="35"/>
  <c r="H36" i="35" s="1"/>
  <c r="G13" i="35"/>
  <c r="F13" i="35"/>
  <c r="E13" i="35"/>
  <c r="D13" i="35"/>
  <c r="F11" i="35"/>
  <c r="D11" i="35"/>
  <c r="E11" i="35"/>
  <c r="G11" i="35"/>
  <c r="W40" i="34"/>
  <c r="R40" i="34"/>
  <c r="M40" i="34"/>
  <c r="H40" i="34"/>
  <c r="Z38" i="34"/>
  <c r="Z39" i="34" s="1"/>
  <c r="X39" i="34"/>
  <c r="W39" i="34"/>
  <c r="U38" i="34"/>
  <c r="U39" i="34" s="1"/>
  <c r="P38" i="34"/>
  <c r="P39" i="34" s="1"/>
  <c r="O39" i="34"/>
  <c r="L38" i="34"/>
  <c r="L39" i="34" s="1"/>
  <c r="K38" i="34"/>
  <c r="J38" i="34"/>
  <c r="J39" i="34" s="1"/>
  <c r="I38" i="34"/>
  <c r="I39" i="34" s="1"/>
  <c r="H38" i="34"/>
  <c r="H39" i="34" s="1"/>
  <c r="G37" i="34"/>
  <c r="F37" i="34"/>
  <c r="E37" i="34"/>
  <c r="D37" i="34"/>
  <c r="G35" i="34"/>
  <c r="F35" i="34"/>
  <c r="E35" i="34"/>
  <c r="D35" i="34"/>
  <c r="G34" i="34"/>
  <c r="F34" i="34"/>
  <c r="E34" i="34"/>
  <c r="D34" i="34"/>
  <c r="G32" i="34"/>
  <c r="F32" i="34"/>
  <c r="E32" i="34"/>
  <c r="D32" i="34"/>
  <c r="G29" i="34"/>
  <c r="F29" i="34"/>
  <c r="E29" i="34"/>
  <c r="D29" i="34"/>
  <c r="G28" i="34"/>
  <c r="F28" i="34"/>
  <c r="E28" i="34"/>
  <c r="D28" i="34"/>
  <c r="G26" i="34"/>
  <c r="F26" i="34"/>
  <c r="E26" i="34"/>
  <c r="D26" i="34"/>
  <c r="G24" i="34"/>
  <c r="F24" i="34"/>
  <c r="E24" i="34"/>
  <c r="D24" i="34"/>
  <c r="G22" i="34"/>
  <c r="F22" i="34"/>
  <c r="E22" i="34"/>
  <c r="D22" i="34"/>
  <c r="G20" i="34"/>
  <c r="F20" i="34"/>
  <c r="E20" i="34"/>
  <c r="D20" i="34"/>
  <c r="G18" i="34"/>
  <c r="F18" i="34"/>
  <c r="E18" i="34"/>
  <c r="D18" i="34"/>
  <c r="G17" i="34"/>
  <c r="F17" i="34"/>
  <c r="E17" i="34"/>
  <c r="D17" i="34"/>
  <c r="G15" i="34"/>
  <c r="F15" i="34"/>
  <c r="E15" i="34"/>
  <c r="D15" i="34"/>
  <c r="F11" i="34"/>
  <c r="E11" i="34"/>
  <c r="D11" i="34"/>
  <c r="G11" i="34"/>
  <c r="W30" i="33"/>
  <c r="R30" i="33"/>
  <c r="M30" i="33"/>
  <c r="H30" i="33"/>
  <c r="AA28" i="33"/>
  <c r="Z28" i="33"/>
  <c r="Z29" i="33" s="1"/>
  <c r="Y28" i="33"/>
  <c r="Y29" i="33" s="1"/>
  <c r="X28" i="33"/>
  <c r="W28" i="33"/>
  <c r="W29" i="33" s="1"/>
  <c r="V28" i="33"/>
  <c r="V29" i="33" s="1"/>
  <c r="U28" i="33"/>
  <c r="T28" i="33"/>
  <c r="T29" i="33" s="1"/>
  <c r="S28" i="33"/>
  <c r="S29" i="33" s="1"/>
  <c r="R28" i="33"/>
  <c r="Q28" i="33"/>
  <c r="Q29" i="33" s="1"/>
  <c r="P28" i="33"/>
  <c r="P29" i="33" s="1"/>
  <c r="O28" i="33"/>
  <c r="O29" i="33" s="1"/>
  <c r="N28" i="33"/>
  <c r="M28" i="33"/>
  <c r="M29" i="33" s="1"/>
  <c r="L28" i="33"/>
  <c r="K28" i="33"/>
  <c r="J28" i="33"/>
  <c r="I28" i="33"/>
  <c r="I29" i="33" s="1"/>
  <c r="H28" i="33"/>
  <c r="G27" i="33"/>
  <c r="F27" i="33"/>
  <c r="E27" i="33"/>
  <c r="D27" i="33"/>
  <c r="G26" i="33"/>
  <c r="F26" i="33"/>
  <c r="E26" i="33"/>
  <c r="D26" i="33"/>
  <c r="G25" i="33"/>
  <c r="F25" i="33"/>
  <c r="E25" i="33"/>
  <c r="D25" i="33"/>
  <c r="G24" i="33"/>
  <c r="F24" i="33"/>
  <c r="E24" i="33"/>
  <c r="D24" i="33"/>
  <c r="G23" i="33"/>
  <c r="F23" i="33"/>
  <c r="E23" i="33"/>
  <c r="D23" i="33"/>
  <c r="G22" i="33"/>
  <c r="F22" i="33"/>
  <c r="E22" i="33"/>
  <c r="D22" i="33"/>
  <c r="G21" i="33"/>
  <c r="F21" i="33"/>
  <c r="E21" i="33"/>
  <c r="D21" i="33"/>
  <c r="G20" i="33"/>
  <c r="F20" i="33"/>
  <c r="E20" i="33"/>
  <c r="D20" i="33"/>
  <c r="G19" i="33"/>
  <c r="F19" i="33"/>
  <c r="E19" i="33"/>
  <c r="D19" i="33"/>
  <c r="G18" i="33"/>
  <c r="F18" i="33"/>
  <c r="E18" i="33"/>
  <c r="D18" i="33"/>
  <c r="G17" i="33"/>
  <c r="F17" i="33"/>
  <c r="E17" i="33"/>
  <c r="D17" i="33"/>
  <c r="G16" i="33"/>
  <c r="F16" i="33"/>
  <c r="E16" i="33"/>
  <c r="D16" i="33"/>
  <c r="G13" i="33"/>
  <c r="F13" i="33"/>
  <c r="E13" i="33"/>
  <c r="D13" i="33"/>
  <c r="AA29" i="33"/>
  <c r="X29" i="33"/>
  <c r="U29" i="33"/>
  <c r="R29" i="33"/>
  <c r="G11" i="33"/>
  <c r="N29" i="33"/>
  <c r="D11" i="33"/>
  <c r="L29" i="33"/>
  <c r="J29" i="33"/>
  <c r="F11" i="33"/>
  <c r="E11" i="33"/>
  <c r="W31" i="31"/>
  <c r="R31" i="31"/>
  <c r="M31" i="31"/>
  <c r="H31" i="31"/>
  <c r="AA29" i="31"/>
  <c r="AA30" i="31" s="1"/>
  <c r="Z29" i="31"/>
  <c r="Y29" i="31"/>
  <c r="Y30" i="31" s="1"/>
  <c r="X29" i="31"/>
  <c r="W29" i="31"/>
  <c r="V29" i="31"/>
  <c r="V30" i="31" s="1"/>
  <c r="U29" i="31"/>
  <c r="U30" i="31" s="1"/>
  <c r="T29" i="31"/>
  <c r="T30" i="31" s="1"/>
  <c r="S29" i="31"/>
  <c r="S30" i="31" s="1"/>
  <c r="R29" i="31"/>
  <c r="R30" i="31" s="1"/>
  <c r="Q29" i="31"/>
  <c r="Q30" i="31" s="1"/>
  <c r="P29" i="31"/>
  <c r="P30" i="31" s="1"/>
  <c r="O29" i="31"/>
  <c r="O30" i="31" s="1"/>
  <c r="N29" i="31"/>
  <c r="N30" i="31" s="1"/>
  <c r="M29" i="31"/>
  <c r="M30" i="31" s="1"/>
  <c r="L29" i="31"/>
  <c r="L30" i="31" s="1"/>
  <c r="K29" i="31"/>
  <c r="K30" i="31" s="1"/>
  <c r="J29" i="31"/>
  <c r="J30" i="31" s="1"/>
  <c r="I29" i="31"/>
  <c r="I30" i="31" s="1"/>
  <c r="H29" i="31"/>
  <c r="H30" i="31" s="1"/>
  <c r="G28" i="31"/>
  <c r="F28" i="31"/>
  <c r="E28" i="31"/>
  <c r="D28" i="31"/>
  <c r="G27" i="31"/>
  <c r="F27" i="31"/>
  <c r="E27" i="31"/>
  <c r="D27" i="31"/>
  <c r="G26" i="31"/>
  <c r="F26" i="31"/>
  <c r="E26" i="31"/>
  <c r="D26" i="31"/>
  <c r="G24" i="31"/>
  <c r="F24" i="31"/>
  <c r="E24" i="31"/>
  <c r="D24" i="31"/>
  <c r="G23" i="31"/>
  <c r="F23" i="31"/>
  <c r="E23" i="31"/>
  <c r="D23" i="31"/>
  <c r="G22" i="31"/>
  <c r="F22" i="31"/>
  <c r="E22" i="31"/>
  <c r="D22" i="31"/>
  <c r="G21" i="31"/>
  <c r="F21" i="31"/>
  <c r="E21" i="31"/>
  <c r="D21" i="31"/>
  <c r="G19" i="31"/>
  <c r="F19" i="31"/>
  <c r="E19" i="31"/>
  <c r="D19" i="31"/>
  <c r="G17" i="31"/>
  <c r="F17" i="31"/>
  <c r="E17" i="31"/>
  <c r="D17" i="31"/>
  <c r="G16" i="31"/>
  <c r="F16" i="31"/>
  <c r="E16" i="31"/>
  <c r="D16" i="31"/>
  <c r="G13" i="31"/>
  <c r="F13" i="31"/>
  <c r="E13" i="31"/>
  <c r="D13" i="31"/>
  <c r="Z30" i="31"/>
  <c r="X30" i="31"/>
  <c r="W30" i="31"/>
  <c r="F11" i="31"/>
  <c r="E11" i="31"/>
  <c r="D11" i="31"/>
  <c r="G11" i="31"/>
  <c r="W33" i="30"/>
  <c r="R33" i="30"/>
  <c r="M33" i="30"/>
  <c r="H33" i="30"/>
  <c r="AA31" i="30"/>
  <c r="AA32" i="30" s="1"/>
  <c r="Z31" i="30"/>
  <c r="Z32" i="30" s="1"/>
  <c r="Y31" i="30"/>
  <c r="Y32" i="30" s="1"/>
  <c r="X31" i="30"/>
  <c r="X32" i="30" s="1"/>
  <c r="W31" i="30"/>
  <c r="W32" i="30" s="1"/>
  <c r="V31" i="30"/>
  <c r="V32" i="30" s="1"/>
  <c r="U31" i="30"/>
  <c r="T31" i="30"/>
  <c r="T32" i="30" s="1"/>
  <c r="S31" i="30"/>
  <c r="S32" i="30" s="1"/>
  <c r="R31" i="30"/>
  <c r="R32" i="30" s="1"/>
  <c r="Q31" i="30"/>
  <c r="Q32" i="30" s="1"/>
  <c r="P31" i="30"/>
  <c r="P32" i="30" s="1"/>
  <c r="O31" i="30"/>
  <c r="O32" i="30" s="1"/>
  <c r="N31" i="30"/>
  <c r="N32" i="30" s="1"/>
  <c r="M31" i="30"/>
  <c r="M32" i="30" s="1"/>
  <c r="L31" i="30"/>
  <c r="L32" i="30" s="1"/>
  <c r="K31" i="30"/>
  <c r="K32" i="30" s="1"/>
  <c r="J31" i="30"/>
  <c r="J32" i="30" s="1"/>
  <c r="I31" i="30"/>
  <c r="I32" i="30" s="1"/>
  <c r="H31" i="30"/>
  <c r="G30" i="30"/>
  <c r="F30" i="30"/>
  <c r="E30" i="30"/>
  <c r="D30" i="30"/>
  <c r="G29" i="30"/>
  <c r="F29" i="30"/>
  <c r="E29" i="30"/>
  <c r="D29" i="30"/>
  <c r="G25" i="30"/>
  <c r="F25" i="30"/>
  <c r="E25" i="30"/>
  <c r="D25" i="30"/>
  <c r="G23" i="30"/>
  <c r="F23" i="30"/>
  <c r="E23" i="30"/>
  <c r="D23" i="30"/>
  <c r="G20" i="30"/>
  <c r="F20" i="30"/>
  <c r="E20" i="30"/>
  <c r="D20" i="30"/>
  <c r="G13" i="30"/>
  <c r="F13" i="30"/>
  <c r="E13" i="30"/>
  <c r="D13" i="30"/>
  <c r="F11" i="30"/>
  <c r="E11" i="30"/>
  <c r="G11" i="30"/>
  <c r="D11" i="30"/>
  <c r="W36" i="29"/>
  <c r="R36" i="29"/>
  <c r="M36" i="29"/>
  <c r="H36" i="29"/>
  <c r="AA34" i="29"/>
  <c r="AA35" i="29" s="1"/>
  <c r="Z34" i="29"/>
  <c r="Z35" i="29" s="1"/>
  <c r="Y34" i="29"/>
  <c r="X34" i="29"/>
  <c r="X35" i="29" s="1"/>
  <c r="W34" i="29"/>
  <c r="W35" i="29" s="1"/>
  <c r="V34" i="29"/>
  <c r="V35" i="29" s="1"/>
  <c r="U34" i="29"/>
  <c r="U35" i="29" s="1"/>
  <c r="T34" i="29"/>
  <c r="T35" i="29" s="1"/>
  <c r="S34" i="29"/>
  <c r="S35" i="29" s="1"/>
  <c r="R34" i="29"/>
  <c r="R35" i="29" s="1"/>
  <c r="P34" i="29"/>
  <c r="P35" i="29" s="1"/>
  <c r="N34" i="29"/>
  <c r="N35" i="29" s="1"/>
  <c r="L34" i="29"/>
  <c r="L35" i="29" s="1"/>
  <c r="K34" i="29"/>
  <c r="J34" i="29"/>
  <c r="J35" i="29" s="1"/>
  <c r="I34" i="29"/>
  <c r="I35" i="29" s="1"/>
  <c r="H34" i="29"/>
  <c r="G32" i="29"/>
  <c r="F32" i="29"/>
  <c r="E32" i="29"/>
  <c r="D32" i="29"/>
  <c r="G31" i="29"/>
  <c r="F31" i="29"/>
  <c r="E31" i="29"/>
  <c r="D31" i="29"/>
  <c r="G30" i="29"/>
  <c r="F30" i="29"/>
  <c r="E30" i="29"/>
  <c r="D30" i="29"/>
  <c r="G29" i="29"/>
  <c r="F29" i="29"/>
  <c r="E29" i="29"/>
  <c r="D29" i="29"/>
  <c r="G28" i="29"/>
  <c r="F28" i="29"/>
  <c r="E28" i="29"/>
  <c r="D28" i="29"/>
  <c r="G27" i="29"/>
  <c r="F27" i="29"/>
  <c r="E27" i="29"/>
  <c r="D27" i="29"/>
  <c r="G26" i="29"/>
  <c r="F26" i="29"/>
  <c r="E26" i="29"/>
  <c r="D26" i="29"/>
  <c r="G23" i="29"/>
  <c r="F23" i="29"/>
  <c r="E23" i="29"/>
  <c r="D23" i="29"/>
  <c r="G21" i="29"/>
  <c r="F21" i="29"/>
  <c r="E21" i="29"/>
  <c r="D21" i="29"/>
  <c r="G20" i="29"/>
  <c r="F20" i="29"/>
  <c r="E20" i="29"/>
  <c r="D20" i="29"/>
  <c r="G18" i="29"/>
  <c r="F18" i="29"/>
  <c r="E18" i="29"/>
  <c r="D18" i="29"/>
  <c r="G16" i="29"/>
  <c r="F16" i="29"/>
  <c r="E16" i="29"/>
  <c r="D16" i="29"/>
  <c r="G13" i="29"/>
  <c r="F13" i="29"/>
  <c r="E13" i="29"/>
  <c r="D13" i="29"/>
  <c r="Y35" i="29"/>
  <c r="G11" i="29"/>
  <c r="F11" i="29"/>
  <c r="E11" i="29"/>
  <c r="D11" i="29"/>
  <c r="H35" i="29"/>
  <c r="G48" i="28"/>
  <c r="G33" i="28"/>
  <c r="F33" i="28"/>
  <c r="E33" i="28"/>
  <c r="D33" i="28"/>
  <c r="G31" i="28"/>
  <c r="F31" i="28"/>
  <c r="E31" i="28"/>
  <c r="D31" i="28"/>
  <c r="G29" i="28"/>
  <c r="F29" i="28"/>
  <c r="E29" i="28"/>
  <c r="D29" i="28"/>
  <c r="G27" i="28"/>
  <c r="F27" i="28"/>
  <c r="E27" i="28"/>
  <c r="D27" i="28"/>
  <c r="G26" i="28"/>
  <c r="F26" i="28"/>
  <c r="E26" i="28"/>
  <c r="D26" i="28"/>
  <c r="G25" i="28"/>
  <c r="F25" i="28"/>
  <c r="E25" i="28"/>
  <c r="D25" i="28"/>
  <c r="G24" i="28"/>
  <c r="F24" i="28"/>
  <c r="E24" i="28"/>
  <c r="D24" i="28"/>
  <c r="G23" i="28"/>
  <c r="F23" i="28"/>
  <c r="E23" i="28"/>
  <c r="D23" i="28"/>
  <c r="G22" i="28"/>
  <c r="F22" i="28"/>
  <c r="E22" i="28"/>
  <c r="D22" i="28"/>
  <c r="G19" i="28"/>
  <c r="F19" i="28"/>
  <c r="E19" i="28"/>
  <c r="D19" i="28"/>
  <c r="G18" i="28"/>
  <c r="F18" i="28"/>
  <c r="E18" i="28"/>
  <c r="D18" i="28"/>
  <c r="G16" i="28"/>
  <c r="F16" i="28"/>
  <c r="E16" i="28"/>
  <c r="D16" i="28"/>
  <c r="G14" i="28"/>
  <c r="F14" i="28"/>
  <c r="E14" i="28"/>
  <c r="D14" i="28"/>
  <c r="G11" i="28"/>
  <c r="F11" i="28"/>
  <c r="E11" i="28"/>
  <c r="D11" i="28"/>
  <c r="D48" i="28"/>
  <c r="G47" i="28"/>
  <c r="D47" i="28"/>
  <c r="W46" i="28"/>
  <c r="R46" i="28"/>
  <c r="M46" i="28"/>
  <c r="H46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3" i="28"/>
  <c r="F43" i="28"/>
  <c r="E43" i="28"/>
  <c r="D43" i="28"/>
  <c r="G40" i="28"/>
  <c r="F40" i="28"/>
  <c r="E40" i="28"/>
  <c r="D40" i="28"/>
  <c r="AA37" i="28"/>
  <c r="Z37" i="28"/>
  <c r="Y37" i="28"/>
  <c r="X37" i="28"/>
  <c r="W37" i="28"/>
  <c r="V37" i="28"/>
  <c r="U37" i="28"/>
  <c r="T37" i="28"/>
  <c r="S37" i="28"/>
  <c r="R37" i="28"/>
  <c r="Q37" i="28"/>
  <c r="P37" i="28"/>
  <c r="O37" i="28"/>
  <c r="N37" i="28"/>
  <c r="M37" i="28"/>
  <c r="L37" i="28"/>
  <c r="K37" i="28"/>
  <c r="J37" i="28"/>
  <c r="I37" i="28"/>
  <c r="H37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AA12" i="28"/>
  <c r="Z12" i="28"/>
  <c r="Y12" i="28"/>
  <c r="X12" i="28"/>
  <c r="W12" i="28"/>
  <c r="V12" i="28"/>
  <c r="U12" i="28"/>
  <c r="U38" i="28" s="1"/>
  <c r="U45" i="28" s="1"/>
  <c r="T12" i="28"/>
  <c r="S12" i="28"/>
  <c r="R12" i="28"/>
  <c r="Q12" i="28"/>
  <c r="P12" i="28"/>
  <c r="O12" i="28"/>
  <c r="N12" i="28"/>
  <c r="M12" i="28"/>
  <c r="M38" i="28" s="1"/>
  <c r="M45" i="28" s="1"/>
  <c r="L12" i="28"/>
  <c r="K12" i="28"/>
  <c r="J12" i="28"/>
  <c r="I12" i="28"/>
  <c r="H12" i="28"/>
  <c r="K39" i="34"/>
  <c r="H29" i="33"/>
  <c r="E28" i="33"/>
  <c r="O38" i="28"/>
  <c r="O45" i="28" s="1"/>
  <c r="D37" i="35" l="1"/>
  <c r="D28" i="33"/>
  <c r="D29" i="33" s="1"/>
  <c r="F28" i="33"/>
  <c r="F29" i="33" s="1"/>
  <c r="G20" i="28"/>
  <c r="Y38" i="28"/>
  <c r="Y45" i="28" s="1"/>
  <c r="Z38" i="28"/>
  <c r="Z45" i="28" s="1"/>
  <c r="D30" i="33"/>
  <c r="D31" i="31"/>
  <c r="G28" i="33"/>
  <c r="G29" i="33" s="1"/>
  <c r="F35" i="35"/>
  <c r="F36" i="35" s="1"/>
  <c r="D33" i="30"/>
  <c r="G31" i="30"/>
  <c r="G32" i="30" s="1"/>
  <c r="X38" i="28"/>
  <c r="X45" i="28" s="1"/>
  <c r="L38" i="28"/>
  <c r="L45" i="28" s="1"/>
  <c r="E44" i="28"/>
  <c r="R38" i="28"/>
  <c r="R45" i="28" s="1"/>
  <c r="N38" i="28"/>
  <c r="N45" i="28" s="1"/>
  <c r="V38" i="28"/>
  <c r="V45" i="28" s="1"/>
  <c r="K38" i="28"/>
  <c r="K45" i="28" s="1"/>
  <c r="S38" i="28"/>
  <c r="S45" i="28" s="1"/>
  <c r="AA38" i="28"/>
  <c r="AA45" i="28" s="1"/>
  <c r="K36" i="35"/>
  <c r="D35" i="35"/>
  <c r="D36" i="35" s="1"/>
  <c r="G35" i="35"/>
  <c r="G36" i="35" s="1"/>
  <c r="E35" i="35"/>
  <c r="E36" i="35" s="1"/>
  <c r="D40" i="34"/>
  <c r="F38" i="34"/>
  <c r="F39" i="34" s="1"/>
  <c r="D38" i="34"/>
  <c r="D39" i="34" s="1"/>
  <c r="G38" i="34"/>
  <c r="G39" i="34" s="1"/>
  <c r="E38" i="34"/>
  <c r="E39" i="34" s="1"/>
  <c r="M39" i="34"/>
  <c r="K29" i="33"/>
  <c r="E29" i="33"/>
  <c r="E29" i="31"/>
  <c r="E30" i="31" s="1"/>
  <c r="G29" i="31"/>
  <c r="G30" i="31" s="1"/>
  <c r="D29" i="31"/>
  <c r="D30" i="31" s="1"/>
  <c r="F29" i="31"/>
  <c r="F30" i="31" s="1"/>
  <c r="D31" i="30"/>
  <c r="D32" i="30" s="1"/>
  <c r="F31" i="30"/>
  <c r="F32" i="30" s="1"/>
  <c r="E31" i="30"/>
  <c r="E32" i="30" s="1"/>
  <c r="H32" i="30"/>
  <c r="U32" i="30"/>
  <c r="J38" i="28"/>
  <c r="J45" i="28" s="1"/>
  <c r="W38" i="28"/>
  <c r="W45" i="28" s="1"/>
  <c r="D12" i="28"/>
  <c r="D37" i="28"/>
  <c r="F37" i="28"/>
  <c r="D46" i="28"/>
  <c r="F12" i="28"/>
  <c r="E20" i="28"/>
  <c r="I38" i="28"/>
  <c r="I45" i="28" s="1"/>
  <c r="Q38" i="28"/>
  <c r="Q45" i="28" s="1"/>
  <c r="G37" i="28"/>
  <c r="E37" i="28"/>
  <c r="E12" i="28"/>
  <c r="D20" i="28"/>
  <c r="F20" i="28"/>
  <c r="D44" i="28"/>
  <c r="F44" i="28"/>
  <c r="G44" i="28"/>
  <c r="T38" i="28"/>
  <c r="T45" i="28" s="1"/>
  <c r="H38" i="28"/>
  <c r="G12" i="28"/>
  <c r="P38" i="28"/>
  <c r="F34" i="29"/>
  <c r="F35" i="29" s="1"/>
  <c r="K35" i="29"/>
  <c r="E34" i="29"/>
  <c r="E35" i="29" s="1"/>
  <c r="D34" i="29"/>
  <c r="D35" i="29" s="1"/>
  <c r="G34" i="29"/>
  <c r="G35" i="29" s="1"/>
  <c r="D36" i="29"/>
  <c r="G45" i="28" l="1"/>
  <c r="G38" i="28"/>
  <c r="E38" i="28"/>
  <c r="H45" i="28"/>
  <c r="D45" i="28" s="1"/>
  <c r="D38" i="28"/>
  <c r="P45" i="28"/>
  <c r="F45" i="28" s="1"/>
  <c r="F38" i="28"/>
  <c r="E45" i="28"/>
</calcChain>
</file>

<file path=xl/sharedStrings.xml><?xml version="1.0" encoding="utf-8"?>
<sst xmlns="http://schemas.openxmlformats.org/spreadsheetml/2006/main" count="732" uniqueCount="198">
  <si>
    <t>Przedmiot</t>
  </si>
  <si>
    <t>Semestry</t>
  </si>
  <si>
    <t>I</t>
  </si>
  <si>
    <t>II</t>
  </si>
  <si>
    <t>III</t>
  </si>
  <si>
    <t>IV</t>
  </si>
  <si>
    <t>Lp.</t>
  </si>
  <si>
    <t>Egz.  po sem./zal.</t>
  </si>
  <si>
    <t>Wydział Ekonomiczny Uniwersytetu Gdańskiego</t>
  </si>
  <si>
    <t>zal.</t>
  </si>
  <si>
    <t>Liczba egzaminów (nie dotyczy przedmiotów specjalnościowych)</t>
  </si>
  <si>
    <t>godz</t>
  </si>
  <si>
    <t>Wykłady</t>
  </si>
  <si>
    <t>Razem</t>
  </si>
  <si>
    <t>ects</t>
  </si>
  <si>
    <t xml:space="preserve">Studia drugiego stopnia </t>
  </si>
  <si>
    <t>Ekonomia menedżerska</t>
  </si>
  <si>
    <t>Prawo gospodarcze</t>
  </si>
  <si>
    <t>Prognozowanie procesów ekonomicznych</t>
  </si>
  <si>
    <t>Historia myśli ekonomicznej</t>
  </si>
  <si>
    <t xml:space="preserve">Przedmioty specjalnościowe </t>
  </si>
  <si>
    <t>STUDIA STACJONARNE (SS2)</t>
  </si>
  <si>
    <t>Inne</t>
  </si>
  <si>
    <t>ćw</t>
  </si>
  <si>
    <t>e-learn
/projekt</t>
  </si>
  <si>
    <t>W</t>
  </si>
  <si>
    <t>ECTS</t>
  </si>
  <si>
    <t>Makroekonomia III</t>
  </si>
  <si>
    <t>Przedmiot uzupełniający / do wyboru*</t>
  </si>
  <si>
    <t xml:space="preserve">GRUPA TREŚCI PODSTAWOWYCH </t>
  </si>
  <si>
    <t xml:space="preserve">GRUPA TREŚCI KIERUNKOWYCH </t>
  </si>
  <si>
    <t>Język obcy w biznesie</t>
  </si>
  <si>
    <t>* dla absolwetów studiów I stopnia kierunków pozaekonomicznych - dobór przedmiotu o charakterze uzupełniającym, dla absolwentów kierunków ekonomicznych - oferta przedmiotów do wyboru</t>
  </si>
  <si>
    <t xml:space="preserve">PRZEDMIOTY OGÓLNE </t>
  </si>
  <si>
    <t>RAZEM przedmioty ogólne</t>
  </si>
  <si>
    <t xml:space="preserve">Kierunek: Ekonomia </t>
  </si>
  <si>
    <t>Metodologia i źródła informacji naukowej. Przygotowanie pracy magisterskiej</t>
  </si>
  <si>
    <t xml:space="preserve">PRZEDMIOTY SPECJALNOŚCIOWE </t>
  </si>
  <si>
    <t>** jeden przedmiot do wyboru obligatoryjnie w języku angielskim</t>
  </si>
  <si>
    <t>Studenckie praktyki zawodowe (nieobowiązkowe)</t>
  </si>
  <si>
    <t>Szkolenie BHK</t>
  </si>
  <si>
    <r>
      <t xml:space="preserve">Kierunek: </t>
    </r>
    <r>
      <rPr>
        <b/>
        <sz val="12"/>
        <rFont val="Times New Roman"/>
        <family val="1"/>
        <charset val="238"/>
      </rPr>
      <t>Ekonomia</t>
    </r>
  </si>
  <si>
    <r>
      <t xml:space="preserve">Specjalność: </t>
    </r>
    <r>
      <rPr>
        <b/>
        <sz val="12"/>
        <color indexed="8"/>
        <rFont val="Times New Roman"/>
        <family val="1"/>
        <charset val="238"/>
      </rPr>
      <t>Business Intelligence w otwartej gospodarce</t>
    </r>
  </si>
  <si>
    <t xml:space="preserve">Studia stacjonarne drugiego stopnia </t>
  </si>
  <si>
    <t>PRZEDMIOTY SPECJALNOŚCIOWE</t>
  </si>
  <si>
    <t>Transformacja procesów biznesowych, trendy globalne w biznesie/foresight</t>
  </si>
  <si>
    <t>Analiza sieci społecznościowych pod kątem pozyskiwania informacji i tworzenia baz danych</t>
  </si>
  <si>
    <t xml:space="preserve">Wizualizacja danych (PowerBI) </t>
  </si>
  <si>
    <t>Psychologia menedżerska</t>
  </si>
  <si>
    <t xml:space="preserve">Zarządzanie międzynarodowe </t>
  </si>
  <si>
    <t>Liczba egzaminów z przedmiotów specjalnościowych</t>
  </si>
  <si>
    <t>Kierunek: Ekonomia</t>
  </si>
  <si>
    <t>Specjalność: E-commerce</t>
  </si>
  <si>
    <t>Psychologia zachowań konsumenckich w Internecie</t>
  </si>
  <si>
    <t>Zarządzanie treścią w witrynach internetowych</t>
  </si>
  <si>
    <t>Zarządzanie projektami w przedsiębiorstwie</t>
  </si>
  <si>
    <t>Omnichanel w handlu elektronicznym</t>
  </si>
  <si>
    <t>Warsztaty menadżerskie</t>
  </si>
  <si>
    <t>Specjalność: Logistyka</t>
  </si>
  <si>
    <t>Badanie i analiza rynku na potrzeby logistyki</t>
  </si>
  <si>
    <t>Projektowanie wsparcia logistycznego</t>
  </si>
  <si>
    <t>Biznes plan jako narzędzie w działalności logistycznej</t>
  </si>
  <si>
    <t>Transport jako element wsparcia logistycznego</t>
  </si>
  <si>
    <t>SAP ERP i inne narzędzia IT w  logistyce</t>
  </si>
  <si>
    <t xml:space="preserve">Ocena opłacalności inwestycji logistycznych </t>
  </si>
  <si>
    <t>Decyzje menedżerskie w logistyce</t>
  </si>
  <si>
    <t>Trendy w rozwoju logistyki</t>
  </si>
  <si>
    <t>Ubezpieczenia w logistyce</t>
  </si>
  <si>
    <t>Zrównoważona mobilność</t>
  </si>
  <si>
    <t>Spedycja</t>
  </si>
  <si>
    <t>Instrumenty marketingowe w logistyce</t>
  </si>
  <si>
    <t>Specjalność: Morskie sektory offshore</t>
  </si>
  <si>
    <t>Ekonomika sektorów offshore i potencjał ich rozwoju w Polsce</t>
  </si>
  <si>
    <t>Gospodarka morska w koncepcji zrównoważonego rozwoju</t>
  </si>
  <si>
    <t>Wschodzące  sektory morskie</t>
  </si>
  <si>
    <t>Warunki gospodarowania w sektorach offshore</t>
  </si>
  <si>
    <t>Morskie planowanie przestrzenne</t>
  </si>
  <si>
    <t>Biznes offshore</t>
  </si>
  <si>
    <t>Modele biznesowe w sektorach morskich</t>
  </si>
  <si>
    <t xml:space="preserve">Efektywność inwestycji w sektorach offshore </t>
  </si>
  <si>
    <t>Specjalność: Strategie rozwoju biznesu</t>
  </si>
  <si>
    <t>Negocjacje i komunikacja interpersonalna</t>
  </si>
  <si>
    <t>wersja z 10.03.2022, 23.02.2023</t>
  </si>
  <si>
    <t>Instrumentarium badań ekonomicznych - wykład</t>
  </si>
  <si>
    <t>Instrumentarium badań ekonomicznych - ćwiczenia</t>
  </si>
  <si>
    <t>Zastosowania ekonometrii - wykład</t>
  </si>
  <si>
    <t>Zastosowania ekonometrii - ćwiczenia</t>
  </si>
  <si>
    <t>zal.o</t>
  </si>
  <si>
    <t>Ekonomia matematyczna - ćwiczenia</t>
  </si>
  <si>
    <t>Gospodarowanie kapitałem ludzkim - ćwiczenia</t>
  </si>
  <si>
    <t>Ekonomia międzynarodowa - ćwiczenia</t>
  </si>
  <si>
    <t>Ekonomia matematyczna - wykład</t>
  </si>
  <si>
    <t>Rynek pieniężny i kapitałowy - wykład</t>
  </si>
  <si>
    <t>Gospodarowanie kapitałem ludzkim - wykład</t>
  </si>
  <si>
    <t>Rynek pieniężny i kapitałowy - ćwiczenia</t>
  </si>
  <si>
    <t>Ekonomia międzynarodowa - wykład</t>
  </si>
  <si>
    <t>Przedmioty do wyboru** - sem. IV</t>
  </si>
  <si>
    <t>Przedmioty do wyboru**  - sem. III</t>
  </si>
  <si>
    <t>Seminarium magisterskie - sem. II</t>
  </si>
  <si>
    <t>Seminarium magisterskie - sem. III</t>
  </si>
  <si>
    <t>26a</t>
  </si>
  <si>
    <t>Zarządzanie bazami danych (SQL) - wykład</t>
  </si>
  <si>
    <t xml:space="preserve">Metody ilościowe w podejmowaniu decyzji rynkowych - wykład </t>
  </si>
  <si>
    <t xml:space="preserve">Metody ilościowe w podejmowaniu decyzji rynkowych - ćwiczenia </t>
  </si>
  <si>
    <t xml:space="preserve">Zarządzanie bazami danych (SQL) - ćwiczenia </t>
  </si>
  <si>
    <t>26b</t>
  </si>
  <si>
    <t>26m</t>
  </si>
  <si>
    <t>26c</t>
  </si>
  <si>
    <t>26d</t>
  </si>
  <si>
    <t>26e</t>
  </si>
  <si>
    <t>26f</t>
  </si>
  <si>
    <t>26g</t>
  </si>
  <si>
    <t>26h</t>
  </si>
  <si>
    <t>26i</t>
  </si>
  <si>
    <t>26j</t>
  </si>
  <si>
    <t>26k</t>
  </si>
  <si>
    <t>26l</t>
  </si>
  <si>
    <t>26n</t>
  </si>
  <si>
    <t>Strategie e-biznesu - wykład</t>
  </si>
  <si>
    <t>Hurtownie danych w zarządzaniu - wykład</t>
  </si>
  <si>
    <t>Logistyczna obsługa e-commerce - wykład</t>
  </si>
  <si>
    <t>Strategie e-biznesu  - ćwiczenia</t>
  </si>
  <si>
    <t>Hurtownie danych w zarządzaniu  - ćwiczenia</t>
  </si>
  <si>
    <t>Logistyczna obsługa e-commerce  - ćwiczenia</t>
  </si>
  <si>
    <t>Seminarium magisterskie - sem. IV</t>
  </si>
  <si>
    <t>MEW - morska energetyka wiatrowa - wykład</t>
  </si>
  <si>
    <t>Turystyka morska i obszarów nadmorskich - wykład</t>
  </si>
  <si>
    <t xml:space="preserve">Tradycyjne sektory morskie - wykład </t>
  </si>
  <si>
    <t>Rynek offshore w Polsce - wykład</t>
  </si>
  <si>
    <t>MEW - morska energetyka wiatrowa  - ćwiczenia</t>
  </si>
  <si>
    <t>Turystyka morska i obszarów nadmorskich  - ćwiczenia</t>
  </si>
  <si>
    <t xml:space="preserve">Tradycyjne sektory morskie  - ćwiczenia </t>
  </si>
  <si>
    <t>Rynek offshore w Polsce  - ćwiczenia</t>
  </si>
  <si>
    <t>Logistyka i łańcuchy dostaw w morskich sektorach offshore  - ćwiczenia</t>
  </si>
  <si>
    <t>Zrównoważone zarządzanie w morskich sektorach offshore  - ćwiczenia</t>
  </si>
  <si>
    <t>Logistyka i łańcuchy dostaw w morskich sektorach offshore - wykład</t>
  </si>
  <si>
    <t>Zrównoważone zarządzanie w morskich sektorach offshore - wykład</t>
  </si>
  <si>
    <t xml:space="preserve">Organizacja i finansowanie inwestycji w morskich sektorach offshore - wykład </t>
  </si>
  <si>
    <t xml:space="preserve">Organizacja i finansowanie inwestycji w morskich sektorach offshore  - ćwiczenia </t>
  </si>
  <si>
    <t>Foresight z wykorzystaniem analizy makroekonomicznej i sektorowej - wykład</t>
  </si>
  <si>
    <t xml:space="preserve">Innowacje i przedsiebiorczość - wykład </t>
  </si>
  <si>
    <t xml:space="preserve">Zarządzanie marką - wykład </t>
  </si>
  <si>
    <t xml:space="preserve">Data mining - wykład </t>
  </si>
  <si>
    <t xml:space="preserve">Decyzje inwestycyjne w przedsiębiorstwie - wykład </t>
  </si>
  <si>
    <t xml:space="preserve">Globalny rynek pracy - wykład </t>
  </si>
  <si>
    <t xml:space="preserve">Symulacje i gry biznesowe - wykład </t>
  </si>
  <si>
    <t xml:space="preserve">Optymalizacja podatkowa - wykład </t>
  </si>
  <si>
    <t>Foresight z wykorzystaniem analizy makroekonomicznej i sektorowej  - ćwiczenia</t>
  </si>
  <si>
    <t xml:space="preserve">Innowacje i przedsiebiorczość  - ćwiczenia </t>
  </si>
  <si>
    <t xml:space="preserve">Zarządzanie marką  - ćwiczenia </t>
  </si>
  <si>
    <t xml:space="preserve">Data mining  - ćwiczenia </t>
  </si>
  <si>
    <t xml:space="preserve">Globalny rynek pracy  - ćwiczenia </t>
  </si>
  <si>
    <t xml:space="preserve">Symulacje i gry biznesowe  - ćwiczenia </t>
  </si>
  <si>
    <t xml:space="preserve">Optymalizacja podatkowa  - ćwiczenia </t>
  </si>
  <si>
    <t xml:space="preserve">Polityka finansowa przedsiębiorstwa - wykład </t>
  </si>
  <si>
    <t xml:space="preserve">Decyzje inwestycyjne w przedsiębiorstwie  - ćwiczenia </t>
  </si>
  <si>
    <t xml:space="preserve">Polityka finansowa przedsiębiorstwa  - ćwiczenia </t>
  </si>
  <si>
    <t>wersja z 10.03.2022, 23.03.2023</t>
  </si>
  <si>
    <t>wersja z 23.02.2023, 23.03.2023</t>
  </si>
  <si>
    <t>26o</t>
  </si>
  <si>
    <t>26p</t>
  </si>
  <si>
    <t>26r</t>
  </si>
  <si>
    <t>26s</t>
  </si>
  <si>
    <t>Organizacja przemysłowa-wykład</t>
  </si>
  <si>
    <t>Programowanie obliczeń I - wykład</t>
  </si>
  <si>
    <t>Programowanie obliczeń I- ćwiczenia</t>
  </si>
  <si>
    <t>Wprowadzenie do Business Intelligence</t>
  </si>
  <si>
    <t>Programowanie obliczeń II</t>
  </si>
  <si>
    <t>Kierowanie projektami-wykład</t>
  </si>
  <si>
    <t>Kierowanie projektami-ćwiczenia</t>
  </si>
  <si>
    <t>Praktyczne zastosowania sztucznej inteligencji w ekonomii cyfrowej</t>
  </si>
  <si>
    <t>Analiza i wizualizacja danych w biznesie</t>
  </si>
  <si>
    <t>wersja z 18.01.2024</t>
  </si>
  <si>
    <t>Wprowadzenie do data science-wykład</t>
  </si>
  <si>
    <t>Wprowadzenie do data science-cwiczenia</t>
  </si>
  <si>
    <t>26ł</t>
  </si>
  <si>
    <t>Specjalność: Analityka biznesowa w przedsiębiorstwie</t>
  </si>
  <si>
    <t xml:space="preserve">Analityka operacyjna i procesów pracy </t>
  </si>
  <si>
    <t>Kompetencje menedżerskie</t>
  </si>
  <si>
    <t>Business scoring</t>
  </si>
  <si>
    <t>Diagnozowanie ekonomiczne-wykład</t>
  </si>
  <si>
    <t>Diagnozowanie ekonomiczne-ćwiczenia</t>
  </si>
  <si>
    <t>Funkcjonowanie przedsiębiorstw-wykład</t>
  </si>
  <si>
    <t>Funkcjonowanie przedsiębiorstw-ćwiczenia</t>
  </si>
  <si>
    <t>Analityka ekonomiczno-finansowa-wykład</t>
  </si>
  <si>
    <t>Analityka ekonomiczno-finansowa-ćwiczenia</t>
  </si>
  <si>
    <t>Analityka rynkowo-marketingowa-wykład</t>
  </si>
  <si>
    <t>Analityka rynkowo-marketingowa-ćwiczenia</t>
  </si>
  <si>
    <t>Metody podejmowania decyzji-wykład</t>
  </si>
  <si>
    <t>Metody podejmowania decyzji-ćwiczenia</t>
  </si>
  <si>
    <t xml:space="preserve">Perspektywy rozwoju przedsiębiorstw-wykład </t>
  </si>
  <si>
    <t>Perspektywy rozwoju przedsiębiorstw-ćwiczenia</t>
  </si>
  <si>
    <t>W roku akademickim 2025/2026 obowiązuje dla studentów I roku</t>
  </si>
  <si>
    <t xml:space="preserve">RAZEM grupa treści podstawowych </t>
  </si>
  <si>
    <t xml:space="preserve">RAZEM grupa treści kierunkowych </t>
  </si>
  <si>
    <t>RAZEM ogólne+podstawowe+kierunkowe</t>
  </si>
  <si>
    <t xml:space="preserve">RAZEM przedmioty specjalnościowe </t>
  </si>
  <si>
    <t xml:space="preserve">OGÓŁEM ogólne+podstawowe+kierunkowe+specjalnościowe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</si>
</sst>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i/>
      <sz val="13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Segoe UI"/>
      <family val="2"/>
      <charset val="238"/>
    </font>
    <font>
      <sz val="11"/>
      <color rgb="FF3366CC"/>
      <name val="Segoe UI"/>
      <family val="2"/>
      <charset val="238"/>
    </font>
    <font>
      <b/>
      <sz val="12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0" fillId="0" borderId="34" xfId="0" applyBorder="1" applyAlignment="1">
      <alignment horizontal="center" vertical="center"/>
    </xf>
    <xf numFmtId="0" fontId="1" fillId="0" borderId="0" xfId="1" applyFont="1"/>
    <xf numFmtId="0" fontId="8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2" borderId="3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left" vertical="center" wrapText="1"/>
    </xf>
    <xf numFmtId="0" fontId="0" fillId="0" borderId="62" xfId="0" applyBorder="1"/>
    <xf numFmtId="0" fontId="0" fillId="0" borderId="63" xfId="0" applyBorder="1"/>
    <xf numFmtId="0" fontId="1" fillId="0" borderId="46" xfId="0" applyFont="1" applyBorder="1" applyAlignment="1">
      <alignment horizontal="left" vertical="center" wrapText="1"/>
    </xf>
    <xf numFmtId="0" fontId="0" fillId="0" borderId="47" xfId="0" applyBorder="1"/>
    <xf numFmtId="0" fontId="0" fillId="0" borderId="13" xfId="0" applyBorder="1"/>
    <xf numFmtId="0" fontId="2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left" vertical="center" wrapText="1"/>
    </xf>
    <xf numFmtId="0" fontId="0" fillId="0" borderId="45" xfId="0" applyBorder="1"/>
    <xf numFmtId="0" fontId="0" fillId="0" borderId="16" xfId="0" applyBorder="1"/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4" borderId="46" xfId="0" applyFont="1" applyFill="1" applyBorder="1" applyAlignment="1">
      <alignment horizontal="left" vertical="center" wrapText="1"/>
    </xf>
    <xf numFmtId="0" fontId="0" fillId="4" borderId="47" xfId="0" applyFill="1" applyBorder="1"/>
    <xf numFmtId="0" fontId="0" fillId="4" borderId="13" xfId="0" applyFill="1" applyBorder="1"/>
    <xf numFmtId="0" fontId="1" fillId="0" borderId="49" xfId="0" applyFont="1" applyBorder="1" applyAlignment="1">
      <alignment horizontal="left" vertical="center" wrapText="1"/>
    </xf>
    <xf numFmtId="0" fontId="0" fillId="0" borderId="50" xfId="0" applyBorder="1"/>
    <xf numFmtId="0" fontId="0" fillId="0" borderId="51" xfId="0" applyBorder="1"/>
    <xf numFmtId="0" fontId="1" fillId="0" borderId="53" xfId="0" applyFont="1" applyBorder="1" applyAlignment="1">
      <alignment horizontal="center" vertical="center" wrapText="1"/>
    </xf>
    <xf numFmtId="0" fontId="0" fillId="0" borderId="36" xfId="0" applyBorder="1"/>
    <xf numFmtId="0" fontId="2" fillId="0" borderId="52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0" fillId="0" borderId="38" xfId="0" applyBorder="1"/>
    <xf numFmtId="0" fontId="2" fillId="0" borderId="55" xfId="0" applyFont="1" applyBorder="1" applyAlignment="1">
      <alignment horizontal="center"/>
    </xf>
    <xf numFmtId="0" fontId="4" fillId="0" borderId="56" xfId="0" applyFont="1" applyBorder="1"/>
    <xf numFmtId="0" fontId="2" fillId="0" borderId="57" xfId="0" applyFont="1" applyBorder="1" applyAlignment="1">
      <alignment horizontal="center" vertical="center" wrapText="1"/>
    </xf>
    <xf numFmtId="0" fontId="0" fillId="0" borderId="57" xfId="0" applyBorder="1"/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39" xfId="0" applyFont="1" applyBorder="1" applyAlignment="1">
      <alignment horizontal="left" vertical="center" wrapText="1"/>
    </xf>
    <xf numFmtId="0" fontId="0" fillId="0" borderId="40" xfId="0" applyBorder="1"/>
    <xf numFmtId="0" fontId="0" fillId="0" borderId="33" xfId="0" applyBorder="1"/>
    <xf numFmtId="0" fontId="0" fillId="0" borderId="42" xfId="0" applyBorder="1"/>
    <xf numFmtId="0" fontId="0" fillId="0" borderId="43" xfId="0" applyBorder="1"/>
    <xf numFmtId="0" fontId="1" fillId="0" borderId="14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4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0" fillId="0" borderId="34" xfId="0" applyBorder="1"/>
    <xf numFmtId="0" fontId="0" fillId="0" borderId="48" xfId="0" applyBorder="1"/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67" xfId="0" applyBorder="1"/>
    <xf numFmtId="0" fontId="1" fillId="0" borderId="13" xfId="0" applyFont="1" applyBorder="1" applyAlignment="1">
      <alignment horizontal="center"/>
    </xf>
    <xf numFmtId="0" fontId="7" fillId="0" borderId="65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 applyProtection="1">
      <alignment horizontal="center" vertical="center" wrapText="1"/>
      <protection locked="0"/>
    </xf>
    <xf numFmtId="0" fontId="2" fillId="8" borderId="18" xfId="0" applyFont="1" applyFill="1" applyBorder="1" applyAlignment="1" applyProtection="1">
      <alignment horizontal="center" vertical="center" wrapText="1"/>
      <protection locked="0"/>
    </xf>
    <xf numFmtId="0" fontId="2" fillId="8" borderId="27" xfId="0" applyFont="1" applyFill="1" applyBorder="1" applyAlignment="1" applyProtection="1">
      <alignment horizontal="center" vertical="center" wrapText="1"/>
      <protection locked="0"/>
    </xf>
    <xf numFmtId="0" fontId="2" fillId="9" borderId="18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A56"/>
  <sheetViews>
    <sheetView tabSelected="1" zoomScale="70" zoomScaleNormal="70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F30" sqref="F30"/>
    </sheetView>
  </sheetViews>
  <sheetFormatPr defaultRowHeight="15.75" x14ac:dyDescent="0.25"/>
  <cols>
    <col min="1" max="1" width="9.5703125" style="8" customWidth="1"/>
    <col min="2" max="2" width="52.5703125" style="1" customWidth="1"/>
    <col min="3" max="3" width="11.42578125" style="8" customWidth="1"/>
    <col min="4" max="5" width="8.140625" style="8" customWidth="1"/>
    <col min="6" max="6" width="10.140625" style="8" customWidth="1"/>
    <col min="7" max="7" width="8.140625" style="8" customWidth="1"/>
    <col min="8" max="9" width="6.42578125" style="8" customWidth="1"/>
    <col min="10" max="10" width="7" style="8" customWidth="1"/>
    <col min="11" max="11" width="10.7109375" style="8" customWidth="1"/>
    <col min="12" max="12" width="6.42578125" style="1" customWidth="1"/>
    <col min="13" max="15" width="8.5703125" style="1" customWidth="1"/>
    <col min="16" max="16" width="9.7109375" style="1" customWidth="1"/>
    <col min="17" max="20" width="9.140625" style="1" customWidth="1"/>
    <col min="21" max="21" width="11.28515625" style="1" customWidth="1"/>
    <col min="22" max="25" width="9.140625" style="1" customWidth="1"/>
    <col min="26" max="26" width="10.7109375" style="1" customWidth="1"/>
    <col min="27" max="27" width="11.140625" style="1" customWidth="1"/>
    <col min="28" max="16384" width="9.140625" style="1"/>
  </cols>
  <sheetData>
    <row r="1" spans="1:27" x14ac:dyDescent="0.25">
      <c r="A1" s="7" t="s">
        <v>8</v>
      </c>
    </row>
    <row r="2" spans="1:27" x14ac:dyDescent="0.25">
      <c r="A2" s="7" t="s">
        <v>35</v>
      </c>
      <c r="B2" s="9"/>
    </row>
    <row r="3" spans="1:27" x14ac:dyDescent="0.25">
      <c r="A3" s="7" t="s">
        <v>15</v>
      </c>
      <c r="B3" s="9"/>
    </row>
    <row r="4" spans="1:27" ht="16.5" thickBot="1" x14ac:dyDescent="0.3">
      <c r="A4" s="7" t="s">
        <v>192</v>
      </c>
      <c r="B4" s="9"/>
    </row>
    <row r="5" spans="1:27" ht="17.45" customHeight="1" x14ac:dyDescent="0.25">
      <c r="A5" s="123" t="s">
        <v>6</v>
      </c>
      <c r="B5" s="132" t="s">
        <v>0</v>
      </c>
      <c r="C5" s="134" t="s">
        <v>21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</row>
    <row r="6" spans="1:27" ht="15.75" customHeight="1" x14ac:dyDescent="0.25">
      <c r="A6" s="124"/>
      <c r="B6" s="133"/>
      <c r="C6" s="136" t="s">
        <v>7</v>
      </c>
      <c r="D6" s="110" t="s">
        <v>13</v>
      </c>
      <c r="E6" s="110"/>
      <c r="F6" s="110"/>
      <c r="G6" s="130"/>
      <c r="H6" s="138" t="s">
        <v>1</v>
      </c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40"/>
    </row>
    <row r="7" spans="1:27" x14ac:dyDescent="0.25">
      <c r="A7" s="124"/>
      <c r="B7" s="133"/>
      <c r="C7" s="137"/>
      <c r="D7" s="130"/>
      <c r="E7" s="130"/>
      <c r="F7" s="130"/>
      <c r="G7" s="130"/>
      <c r="H7" s="127" t="s">
        <v>2</v>
      </c>
      <c r="I7" s="110"/>
      <c r="J7" s="110"/>
      <c r="K7" s="110"/>
      <c r="L7" s="129"/>
      <c r="M7" s="127" t="s">
        <v>3</v>
      </c>
      <c r="N7" s="128"/>
      <c r="O7" s="128"/>
      <c r="P7" s="128"/>
      <c r="Q7" s="129"/>
      <c r="R7" s="127" t="s">
        <v>4</v>
      </c>
      <c r="S7" s="128"/>
      <c r="T7" s="128"/>
      <c r="U7" s="128"/>
      <c r="V7" s="129"/>
      <c r="W7" s="127" t="s">
        <v>5</v>
      </c>
      <c r="X7" s="128"/>
      <c r="Y7" s="128"/>
      <c r="Z7" s="128"/>
      <c r="AA7" s="129"/>
    </row>
    <row r="8" spans="1:27" ht="32.25" customHeight="1" x14ac:dyDescent="0.25">
      <c r="A8" s="124"/>
      <c r="B8" s="133"/>
      <c r="C8" s="137"/>
      <c r="D8" s="131" t="s">
        <v>25</v>
      </c>
      <c r="E8" s="141" t="s">
        <v>22</v>
      </c>
      <c r="F8" s="142"/>
      <c r="G8" s="131" t="s">
        <v>26</v>
      </c>
      <c r="H8" s="125" t="s">
        <v>12</v>
      </c>
      <c r="I8" s="126"/>
      <c r="J8" s="125" t="s">
        <v>22</v>
      </c>
      <c r="K8" s="126"/>
      <c r="L8" s="126"/>
      <c r="M8" s="125" t="s">
        <v>12</v>
      </c>
      <c r="N8" s="126"/>
      <c r="O8" s="125" t="s">
        <v>22</v>
      </c>
      <c r="P8" s="126"/>
      <c r="Q8" s="126"/>
      <c r="R8" s="125" t="s">
        <v>12</v>
      </c>
      <c r="S8" s="126"/>
      <c r="T8" s="125" t="s">
        <v>22</v>
      </c>
      <c r="U8" s="126"/>
      <c r="V8" s="126"/>
      <c r="W8" s="125" t="s">
        <v>12</v>
      </c>
      <c r="X8" s="126"/>
      <c r="Y8" s="125" t="s">
        <v>22</v>
      </c>
      <c r="Z8" s="126"/>
      <c r="AA8" s="126"/>
    </row>
    <row r="9" spans="1:27" ht="32.25" customHeight="1" thickBot="1" x14ac:dyDescent="0.3">
      <c r="A9" s="124"/>
      <c r="B9" s="133"/>
      <c r="C9" s="137"/>
      <c r="D9" s="131"/>
      <c r="E9" s="32" t="s">
        <v>23</v>
      </c>
      <c r="F9" s="32" t="s">
        <v>24</v>
      </c>
      <c r="G9" s="131"/>
      <c r="H9" s="12" t="s">
        <v>11</v>
      </c>
      <c r="I9" s="34" t="s">
        <v>14</v>
      </c>
      <c r="J9" s="13" t="s">
        <v>23</v>
      </c>
      <c r="K9" s="13" t="s">
        <v>24</v>
      </c>
      <c r="L9" s="13" t="s">
        <v>14</v>
      </c>
      <c r="M9" s="12" t="s">
        <v>11</v>
      </c>
      <c r="N9" s="34" t="s">
        <v>14</v>
      </c>
      <c r="O9" s="13" t="s">
        <v>23</v>
      </c>
      <c r="P9" s="13" t="s">
        <v>24</v>
      </c>
      <c r="Q9" s="13" t="s">
        <v>14</v>
      </c>
      <c r="R9" s="12" t="s">
        <v>11</v>
      </c>
      <c r="S9" s="34" t="s">
        <v>14</v>
      </c>
      <c r="T9" s="13" t="s">
        <v>23</v>
      </c>
      <c r="U9" s="13" t="s">
        <v>24</v>
      </c>
      <c r="V9" s="13" t="s">
        <v>14</v>
      </c>
      <c r="W9" s="12" t="s">
        <v>11</v>
      </c>
      <c r="X9" s="34" t="s">
        <v>14</v>
      </c>
      <c r="Y9" s="13" t="s">
        <v>23</v>
      </c>
      <c r="Z9" s="13" t="s">
        <v>24</v>
      </c>
      <c r="AA9" s="34" t="s">
        <v>14</v>
      </c>
    </row>
    <row r="10" spans="1:27" ht="15.75" customHeight="1" x14ac:dyDescent="0.25">
      <c r="A10" s="35"/>
      <c r="B10" s="114" t="s">
        <v>33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6"/>
    </row>
    <row r="11" spans="1:27" s="7" customFormat="1" ht="33.75" customHeight="1" thickBot="1" x14ac:dyDescent="0.3">
      <c r="A11" s="3">
        <v>1</v>
      </c>
      <c r="B11" s="2" t="s">
        <v>36</v>
      </c>
      <c r="C11" s="15" t="s">
        <v>87</v>
      </c>
      <c r="D11" s="17">
        <f>SUM(H11,M11,R11,W11)</f>
        <v>0</v>
      </c>
      <c r="E11" s="16">
        <f>SUM(J11,O11,T11,Y11)</f>
        <v>0</v>
      </c>
      <c r="F11" s="16">
        <f>SUM(K11,P11,U11,Z11)</f>
        <v>15</v>
      </c>
      <c r="G11" s="33">
        <f>SUM(I11,L11,N11,Q11,S11,V11,X11,AA11)</f>
        <v>1</v>
      </c>
      <c r="H11" s="30"/>
      <c r="I11" s="33"/>
      <c r="J11" s="37"/>
      <c r="K11" s="20"/>
      <c r="L11" s="38"/>
      <c r="M11" s="30"/>
      <c r="N11" s="38"/>
      <c r="O11" s="32"/>
      <c r="P11" s="20">
        <v>15</v>
      </c>
      <c r="Q11" s="33">
        <v>1</v>
      </c>
      <c r="R11" s="39"/>
      <c r="S11" s="38"/>
      <c r="T11" s="40"/>
      <c r="U11" s="22"/>
      <c r="V11" s="41"/>
      <c r="W11" s="39"/>
      <c r="X11" s="38"/>
      <c r="Y11" s="37"/>
      <c r="Z11" s="20"/>
      <c r="AA11" s="38"/>
    </row>
    <row r="12" spans="1:27" s="10" customFormat="1" ht="17.45" customHeight="1" thickTop="1" thickBot="1" x14ac:dyDescent="0.3">
      <c r="A12" s="107" t="s">
        <v>34</v>
      </c>
      <c r="B12" s="108"/>
      <c r="C12" s="109"/>
      <c r="D12" s="6">
        <f>SUM(H12,M12,R12,W12)</f>
        <v>0</v>
      </c>
      <c r="E12" s="31">
        <f>SUM(J12,O12,T12,Y12)</f>
        <v>0</v>
      </c>
      <c r="F12" s="31">
        <f>SUM(K12,P12,U12,Z12)</f>
        <v>15</v>
      </c>
      <c r="G12" s="42">
        <f>SUM(I12,L12,N12,Q12,S12,V12,X12,AA12)</f>
        <v>1</v>
      </c>
      <c r="H12" s="43">
        <f t="shared" ref="H12:P12" si="0">SUM(H11:H11)</f>
        <v>0</v>
      </c>
      <c r="I12" s="44">
        <f t="shared" si="0"/>
        <v>0</v>
      </c>
      <c r="J12" s="45">
        <f t="shared" si="0"/>
        <v>0</v>
      </c>
      <c r="K12" s="46">
        <f t="shared" si="0"/>
        <v>0</v>
      </c>
      <c r="L12" s="44">
        <f t="shared" si="0"/>
        <v>0</v>
      </c>
      <c r="M12" s="43">
        <f t="shared" si="0"/>
        <v>0</v>
      </c>
      <c r="N12" s="44">
        <f t="shared" si="0"/>
        <v>0</v>
      </c>
      <c r="O12" s="45">
        <f t="shared" si="0"/>
        <v>0</v>
      </c>
      <c r="P12" s="46">
        <f t="shared" si="0"/>
        <v>15</v>
      </c>
      <c r="Q12" s="44">
        <f t="shared" ref="Q12:Z12" si="1">SUM(Q11:Q11)</f>
        <v>1</v>
      </c>
      <c r="R12" s="43">
        <f t="shared" si="1"/>
        <v>0</v>
      </c>
      <c r="S12" s="44">
        <f t="shared" si="1"/>
        <v>0</v>
      </c>
      <c r="T12" s="45">
        <f t="shared" si="1"/>
        <v>0</v>
      </c>
      <c r="U12" s="46">
        <f t="shared" si="1"/>
        <v>0</v>
      </c>
      <c r="V12" s="44">
        <f t="shared" si="1"/>
        <v>0</v>
      </c>
      <c r="W12" s="43">
        <f t="shared" si="1"/>
        <v>0</v>
      </c>
      <c r="X12" s="44">
        <f t="shared" si="1"/>
        <v>0</v>
      </c>
      <c r="Y12" s="45">
        <f t="shared" si="1"/>
        <v>0</v>
      </c>
      <c r="Z12" s="46">
        <f t="shared" si="1"/>
        <v>0</v>
      </c>
      <c r="AA12" s="44">
        <f>SUM(AA11:AA11)</f>
        <v>0</v>
      </c>
    </row>
    <row r="13" spans="1:27" ht="15.75" customHeight="1" x14ac:dyDescent="0.25">
      <c r="A13" s="35"/>
      <c r="B13" s="114" t="s">
        <v>29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6"/>
    </row>
    <row r="14" spans="1:27" s="7" customFormat="1" ht="33.75" customHeight="1" x14ac:dyDescent="0.25">
      <c r="A14" s="3">
        <v>2</v>
      </c>
      <c r="B14" s="2" t="s">
        <v>83</v>
      </c>
      <c r="C14" s="15">
        <v>2</v>
      </c>
      <c r="D14" s="17">
        <f t="shared" ref="D14:D20" si="2">SUM(H14,M14,R14,W14)</f>
        <v>15</v>
      </c>
      <c r="E14" s="16">
        <f t="shared" ref="E14:F20" si="3">SUM(J14,O14,T14,Y14)</f>
        <v>0</v>
      </c>
      <c r="F14" s="16">
        <f t="shared" si="3"/>
        <v>0</v>
      </c>
      <c r="G14" s="33">
        <f t="shared" ref="G14:G20" si="4">SUM(I14,L14,N14,Q14,S14,V14,X14,AA14)</f>
        <v>2</v>
      </c>
      <c r="H14" s="30"/>
      <c r="I14" s="33"/>
      <c r="J14" s="37"/>
      <c r="K14" s="20"/>
      <c r="L14" s="38"/>
      <c r="M14" s="30">
        <v>15</v>
      </c>
      <c r="N14" s="38">
        <v>2</v>
      </c>
      <c r="O14" s="32"/>
      <c r="P14" s="20"/>
      <c r="Q14" s="33"/>
      <c r="R14" s="39"/>
      <c r="S14" s="38"/>
      <c r="T14" s="37"/>
      <c r="U14" s="20"/>
      <c r="V14" s="38"/>
      <c r="W14" s="39"/>
      <c r="X14" s="38"/>
      <c r="Y14" s="37"/>
      <c r="Z14" s="20"/>
      <c r="AA14" s="38"/>
    </row>
    <row r="15" spans="1:27" s="7" customFormat="1" ht="33.75" customHeight="1" x14ac:dyDescent="0.25">
      <c r="A15" s="3">
        <v>3</v>
      </c>
      <c r="B15" s="2" t="s">
        <v>84</v>
      </c>
      <c r="C15" s="15" t="s">
        <v>87</v>
      </c>
      <c r="D15" s="17">
        <f t="shared" si="2"/>
        <v>0</v>
      </c>
      <c r="E15" s="16">
        <f t="shared" si="3"/>
        <v>15</v>
      </c>
      <c r="F15" s="16">
        <f t="shared" si="3"/>
        <v>0</v>
      </c>
      <c r="G15" s="33">
        <f t="shared" si="4"/>
        <v>1</v>
      </c>
      <c r="H15" s="30"/>
      <c r="I15" s="33"/>
      <c r="J15" s="37"/>
      <c r="K15" s="20"/>
      <c r="L15" s="38"/>
      <c r="M15" s="30"/>
      <c r="N15" s="38"/>
      <c r="O15" s="32">
        <v>15</v>
      </c>
      <c r="P15" s="20"/>
      <c r="Q15" s="33">
        <v>1</v>
      </c>
      <c r="R15" s="39"/>
      <c r="S15" s="38"/>
      <c r="T15" s="37"/>
      <c r="U15" s="20"/>
      <c r="V15" s="38"/>
      <c r="W15" s="39"/>
      <c r="X15" s="38"/>
      <c r="Y15" s="37"/>
      <c r="Z15" s="20"/>
      <c r="AA15" s="38"/>
    </row>
    <row r="16" spans="1:27" s="7" customFormat="1" ht="15.75" customHeight="1" x14ac:dyDescent="0.25">
      <c r="A16" s="3">
        <v>4</v>
      </c>
      <c r="B16" s="2" t="s">
        <v>85</v>
      </c>
      <c r="C16" s="15" t="s">
        <v>87</v>
      </c>
      <c r="D16" s="17">
        <f t="shared" si="2"/>
        <v>15</v>
      </c>
      <c r="E16" s="16">
        <f t="shared" si="3"/>
        <v>0</v>
      </c>
      <c r="F16" s="16">
        <f t="shared" si="3"/>
        <v>0</v>
      </c>
      <c r="G16" s="33">
        <f t="shared" si="4"/>
        <v>2</v>
      </c>
      <c r="H16" s="30"/>
      <c r="I16" s="33"/>
      <c r="J16" s="37"/>
      <c r="K16" s="20"/>
      <c r="L16" s="38"/>
      <c r="M16" s="30">
        <v>15</v>
      </c>
      <c r="N16" s="38">
        <v>2</v>
      </c>
      <c r="O16" s="37"/>
      <c r="P16" s="20"/>
      <c r="Q16" s="33"/>
      <c r="R16" s="39"/>
      <c r="S16" s="38"/>
      <c r="T16" s="37"/>
      <c r="U16" s="20"/>
      <c r="V16" s="38"/>
      <c r="W16" s="39"/>
      <c r="X16" s="38"/>
      <c r="Y16" s="37"/>
      <c r="Z16" s="20"/>
      <c r="AA16" s="38"/>
    </row>
    <row r="17" spans="1:27" s="7" customFormat="1" ht="15.75" customHeight="1" x14ac:dyDescent="0.25">
      <c r="A17" s="3">
        <v>5</v>
      </c>
      <c r="B17" s="2" t="s">
        <v>86</v>
      </c>
      <c r="C17" s="15" t="s">
        <v>87</v>
      </c>
      <c r="D17" s="17">
        <f t="shared" si="2"/>
        <v>0</v>
      </c>
      <c r="E17" s="16">
        <f t="shared" si="3"/>
        <v>15</v>
      </c>
      <c r="F17" s="16">
        <f t="shared" si="3"/>
        <v>0</v>
      </c>
      <c r="G17" s="33">
        <f t="shared" si="4"/>
        <v>1</v>
      </c>
      <c r="H17" s="30"/>
      <c r="I17" s="33"/>
      <c r="J17" s="37"/>
      <c r="K17" s="20"/>
      <c r="L17" s="38"/>
      <c r="M17" s="30"/>
      <c r="N17" s="38"/>
      <c r="O17" s="37">
        <v>15</v>
      </c>
      <c r="P17" s="20"/>
      <c r="Q17" s="33">
        <v>1</v>
      </c>
      <c r="R17" s="48"/>
      <c r="S17" s="41"/>
      <c r="T17" s="40"/>
      <c r="U17" s="22"/>
      <c r="V17" s="41"/>
      <c r="W17" s="48"/>
      <c r="X17" s="41"/>
      <c r="Y17" s="40"/>
      <c r="Z17" s="22"/>
      <c r="AA17" s="41"/>
    </row>
    <row r="18" spans="1:27" s="7" customFormat="1" ht="15.75" customHeight="1" x14ac:dyDescent="0.25">
      <c r="A18" s="3">
        <v>6</v>
      </c>
      <c r="B18" s="18" t="s">
        <v>17</v>
      </c>
      <c r="C18" s="15" t="s">
        <v>87</v>
      </c>
      <c r="D18" s="21">
        <f t="shared" si="2"/>
        <v>30</v>
      </c>
      <c r="E18" s="16">
        <f t="shared" si="3"/>
        <v>0</v>
      </c>
      <c r="F18" s="16">
        <f t="shared" si="3"/>
        <v>0</v>
      </c>
      <c r="G18" s="47">
        <f t="shared" si="4"/>
        <v>6</v>
      </c>
      <c r="H18" s="30">
        <v>30</v>
      </c>
      <c r="I18" s="33">
        <v>6</v>
      </c>
      <c r="J18" s="40"/>
      <c r="K18" s="22"/>
      <c r="L18" s="41"/>
      <c r="M18" s="48"/>
      <c r="N18" s="41"/>
      <c r="O18" s="40"/>
      <c r="P18" s="22"/>
      <c r="Q18" s="41"/>
      <c r="R18" s="48"/>
      <c r="S18" s="41"/>
      <c r="T18" s="40"/>
      <c r="U18" s="22"/>
      <c r="V18" s="41"/>
      <c r="W18" s="48"/>
      <c r="X18" s="41"/>
      <c r="Y18" s="40"/>
      <c r="Z18" s="22"/>
      <c r="AA18" s="41"/>
    </row>
    <row r="19" spans="1:27" s="7" customFormat="1" ht="15.75" customHeight="1" thickBot="1" x14ac:dyDescent="0.3">
      <c r="A19" s="3">
        <v>7</v>
      </c>
      <c r="B19" s="2" t="s">
        <v>28</v>
      </c>
      <c r="C19" s="15" t="s">
        <v>87</v>
      </c>
      <c r="D19" s="17">
        <f t="shared" si="2"/>
        <v>0</v>
      </c>
      <c r="E19" s="16">
        <f t="shared" si="3"/>
        <v>30</v>
      </c>
      <c r="F19" s="16">
        <f t="shared" si="3"/>
        <v>0</v>
      </c>
      <c r="G19" s="33">
        <f t="shared" si="4"/>
        <v>2</v>
      </c>
      <c r="H19" s="48"/>
      <c r="I19" s="41"/>
      <c r="J19" s="40">
        <v>30</v>
      </c>
      <c r="K19" s="22"/>
      <c r="L19" s="41">
        <v>2</v>
      </c>
      <c r="M19" s="48"/>
      <c r="N19" s="41"/>
      <c r="O19" s="40"/>
      <c r="P19" s="22"/>
      <c r="Q19" s="41"/>
      <c r="R19" s="48"/>
      <c r="S19" s="41"/>
      <c r="T19" s="40"/>
      <c r="U19" s="22"/>
      <c r="V19" s="41"/>
      <c r="W19" s="48"/>
      <c r="X19" s="41"/>
      <c r="Y19" s="40"/>
      <c r="Z19" s="22"/>
      <c r="AA19" s="41"/>
    </row>
    <row r="20" spans="1:27" s="10" customFormat="1" ht="17.45" customHeight="1" thickTop="1" thickBot="1" x14ac:dyDescent="0.3">
      <c r="A20" s="117" t="s">
        <v>193</v>
      </c>
      <c r="B20" s="118"/>
      <c r="C20" s="119"/>
      <c r="D20" s="6">
        <f t="shared" si="2"/>
        <v>60</v>
      </c>
      <c r="E20" s="31">
        <f t="shared" si="3"/>
        <v>60</v>
      </c>
      <c r="F20" s="31">
        <f t="shared" si="3"/>
        <v>0</v>
      </c>
      <c r="G20" s="42">
        <f t="shared" si="4"/>
        <v>14</v>
      </c>
      <c r="H20" s="43">
        <f>SUM(H14:H19)</f>
        <v>30</v>
      </c>
      <c r="I20" s="44">
        <f t="shared" ref="I20:Z20" si="5">SUM(I14:I19)</f>
        <v>6</v>
      </c>
      <c r="J20" s="45">
        <f t="shared" si="5"/>
        <v>30</v>
      </c>
      <c r="K20" s="46">
        <f t="shared" si="5"/>
        <v>0</v>
      </c>
      <c r="L20" s="44">
        <f t="shared" si="5"/>
        <v>2</v>
      </c>
      <c r="M20" s="43">
        <f t="shared" si="5"/>
        <v>30</v>
      </c>
      <c r="N20" s="44">
        <f t="shared" si="5"/>
        <v>4</v>
      </c>
      <c r="O20" s="45">
        <f t="shared" si="5"/>
        <v>30</v>
      </c>
      <c r="P20" s="46">
        <f t="shared" si="5"/>
        <v>0</v>
      </c>
      <c r="Q20" s="44">
        <f t="shared" si="5"/>
        <v>2</v>
      </c>
      <c r="R20" s="43">
        <f t="shared" si="5"/>
        <v>0</v>
      </c>
      <c r="S20" s="44">
        <f t="shared" si="5"/>
        <v>0</v>
      </c>
      <c r="T20" s="45">
        <f t="shared" si="5"/>
        <v>0</v>
      </c>
      <c r="U20" s="46">
        <f t="shared" si="5"/>
        <v>0</v>
      </c>
      <c r="V20" s="44">
        <f t="shared" si="5"/>
        <v>0</v>
      </c>
      <c r="W20" s="43">
        <f t="shared" si="5"/>
        <v>0</v>
      </c>
      <c r="X20" s="44">
        <f t="shared" si="5"/>
        <v>0</v>
      </c>
      <c r="Y20" s="45">
        <f t="shared" si="5"/>
        <v>0</v>
      </c>
      <c r="Z20" s="46">
        <f t="shared" si="5"/>
        <v>0</v>
      </c>
      <c r="AA20" s="44">
        <f>SUM(AA14:AA19)</f>
        <v>0</v>
      </c>
    </row>
    <row r="21" spans="1:27" ht="15.75" customHeight="1" x14ac:dyDescent="0.25">
      <c r="A21" s="4"/>
      <c r="B21" s="120" t="s">
        <v>30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2"/>
    </row>
    <row r="22" spans="1:27" s="7" customFormat="1" ht="15.75" customHeight="1" x14ac:dyDescent="0.25">
      <c r="A22" s="3">
        <v>8</v>
      </c>
      <c r="B22" s="2" t="s">
        <v>31</v>
      </c>
      <c r="C22" s="15">
        <v>1</v>
      </c>
      <c r="D22" s="17">
        <f t="shared" ref="D22:D38" si="6">SUM(H22,M22,R22,W22)</f>
        <v>0</v>
      </c>
      <c r="E22" s="16">
        <f t="shared" ref="E22:E38" si="7">SUM(J22,O22,T22,Y22)</f>
        <v>30</v>
      </c>
      <c r="F22" s="16">
        <f t="shared" ref="F22:F38" si="8">SUM(K22,P22,U22,Z22)</f>
        <v>0</v>
      </c>
      <c r="G22" s="33">
        <f t="shared" ref="G22:G38" si="9">SUM(I22,L22,N22,Q22,S22,V22,X22,AA22)</f>
        <v>2</v>
      </c>
      <c r="H22" s="30"/>
      <c r="I22" s="38"/>
      <c r="J22" s="29">
        <v>30</v>
      </c>
      <c r="K22" s="20"/>
      <c r="L22" s="33">
        <v>2</v>
      </c>
      <c r="M22" s="29"/>
      <c r="N22" s="38"/>
      <c r="O22" s="29"/>
      <c r="P22" s="20"/>
      <c r="Q22" s="33"/>
      <c r="R22" s="39"/>
      <c r="S22" s="38"/>
      <c r="T22" s="29"/>
      <c r="U22" s="20"/>
      <c r="V22" s="33"/>
      <c r="W22" s="29"/>
      <c r="X22" s="38"/>
      <c r="Y22" s="29"/>
      <c r="Z22" s="20"/>
      <c r="AA22" s="33"/>
    </row>
    <row r="23" spans="1:27" s="7" customFormat="1" ht="15.75" customHeight="1" x14ac:dyDescent="0.25">
      <c r="A23" s="3">
        <v>9</v>
      </c>
      <c r="B23" s="2" t="s">
        <v>27</v>
      </c>
      <c r="C23" s="15">
        <v>1</v>
      </c>
      <c r="D23" s="17">
        <f t="shared" si="6"/>
        <v>30</v>
      </c>
      <c r="E23" s="16">
        <f t="shared" si="7"/>
        <v>0</v>
      </c>
      <c r="F23" s="16">
        <f t="shared" si="8"/>
        <v>0</v>
      </c>
      <c r="G23" s="33">
        <f t="shared" si="9"/>
        <v>6</v>
      </c>
      <c r="H23" s="29">
        <v>30</v>
      </c>
      <c r="I23" s="38">
        <v>6</v>
      </c>
      <c r="J23" s="37"/>
      <c r="K23" s="20"/>
      <c r="L23" s="38"/>
      <c r="M23" s="29"/>
      <c r="N23" s="38"/>
      <c r="O23" s="32"/>
      <c r="P23" s="20"/>
      <c r="Q23" s="33"/>
      <c r="R23" s="30"/>
      <c r="S23" s="38"/>
      <c r="T23" s="29"/>
      <c r="U23" s="20"/>
      <c r="V23" s="33"/>
      <c r="W23" s="29"/>
      <c r="X23" s="38"/>
      <c r="Y23" s="29"/>
      <c r="Z23" s="20"/>
      <c r="AA23" s="33"/>
    </row>
    <row r="24" spans="1:27" s="7" customFormat="1" ht="15.75" customHeight="1" x14ac:dyDescent="0.25">
      <c r="A24" s="3">
        <v>10</v>
      </c>
      <c r="B24" s="2" t="s">
        <v>16</v>
      </c>
      <c r="C24" s="15">
        <v>1</v>
      </c>
      <c r="D24" s="17">
        <f t="shared" si="6"/>
        <v>30</v>
      </c>
      <c r="E24" s="16">
        <f t="shared" si="7"/>
        <v>0</v>
      </c>
      <c r="F24" s="16">
        <f t="shared" si="8"/>
        <v>0</v>
      </c>
      <c r="G24" s="33">
        <f t="shared" si="9"/>
        <v>6</v>
      </c>
      <c r="H24" s="30">
        <v>30</v>
      </c>
      <c r="I24" s="33">
        <v>6</v>
      </c>
      <c r="J24" s="37"/>
      <c r="K24" s="20"/>
      <c r="L24" s="38"/>
      <c r="M24" s="29"/>
      <c r="N24" s="38"/>
      <c r="O24" s="29"/>
      <c r="P24" s="20"/>
      <c r="Q24" s="33"/>
      <c r="R24" s="30"/>
      <c r="S24" s="38"/>
      <c r="T24" s="32"/>
      <c r="U24" s="20"/>
      <c r="V24" s="33"/>
      <c r="W24" s="29"/>
      <c r="X24" s="38"/>
      <c r="Y24" s="29"/>
      <c r="Z24" s="20"/>
      <c r="AA24" s="33"/>
    </row>
    <row r="25" spans="1:27" s="7" customFormat="1" ht="15.75" customHeight="1" x14ac:dyDescent="0.25">
      <c r="A25" s="3">
        <v>11</v>
      </c>
      <c r="B25" s="2" t="s">
        <v>18</v>
      </c>
      <c r="C25" s="15" t="s">
        <v>87</v>
      </c>
      <c r="D25" s="17">
        <f t="shared" si="6"/>
        <v>0</v>
      </c>
      <c r="E25" s="16">
        <f t="shared" si="7"/>
        <v>15</v>
      </c>
      <c r="F25" s="16">
        <f t="shared" si="8"/>
        <v>0</v>
      </c>
      <c r="G25" s="33">
        <f t="shared" si="9"/>
        <v>2</v>
      </c>
      <c r="H25" s="30"/>
      <c r="I25" s="33"/>
      <c r="J25" s="37"/>
      <c r="K25" s="20"/>
      <c r="L25" s="38"/>
      <c r="M25" s="29"/>
      <c r="N25" s="38"/>
      <c r="O25" s="29"/>
      <c r="P25" s="20"/>
      <c r="Q25" s="33"/>
      <c r="R25" s="29"/>
      <c r="S25" s="38"/>
      <c r="T25" s="32">
        <v>15</v>
      </c>
      <c r="U25" s="20"/>
      <c r="V25" s="33">
        <v>2</v>
      </c>
      <c r="W25" s="29"/>
      <c r="X25" s="38"/>
      <c r="Y25" s="32"/>
      <c r="Z25" s="20"/>
      <c r="AA25" s="33"/>
    </row>
    <row r="26" spans="1:27" s="7" customFormat="1" ht="15.75" customHeight="1" x14ac:dyDescent="0.25">
      <c r="A26" s="3">
        <v>12</v>
      </c>
      <c r="B26" s="2" t="s">
        <v>19</v>
      </c>
      <c r="C26" s="15">
        <v>3</v>
      </c>
      <c r="D26" s="17">
        <f t="shared" si="6"/>
        <v>30</v>
      </c>
      <c r="E26" s="16">
        <f t="shared" si="7"/>
        <v>0</v>
      </c>
      <c r="F26" s="16">
        <f t="shared" si="8"/>
        <v>0</v>
      </c>
      <c r="G26" s="33">
        <f t="shared" si="9"/>
        <v>3</v>
      </c>
      <c r="H26" s="30"/>
      <c r="I26" s="38"/>
      <c r="J26" s="37"/>
      <c r="K26" s="20"/>
      <c r="L26" s="38"/>
      <c r="M26" s="29"/>
      <c r="N26" s="38"/>
      <c r="O26" s="29"/>
      <c r="P26" s="20"/>
      <c r="Q26" s="33"/>
      <c r="R26" s="29">
        <v>30</v>
      </c>
      <c r="S26" s="38">
        <v>3</v>
      </c>
      <c r="T26" s="32"/>
      <c r="U26" s="20"/>
      <c r="V26" s="33"/>
      <c r="W26" s="29"/>
      <c r="X26" s="38"/>
      <c r="Y26" s="29"/>
      <c r="Z26" s="20"/>
      <c r="AA26" s="33"/>
    </row>
    <row r="27" spans="1:27" s="7" customFormat="1" ht="15.75" customHeight="1" x14ac:dyDescent="0.25">
      <c r="A27" s="3">
        <v>13</v>
      </c>
      <c r="B27" s="2" t="s">
        <v>91</v>
      </c>
      <c r="C27" s="15">
        <v>2</v>
      </c>
      <c r="D27" s="17">
        <f t="shared" si="6"/>
        <v>15</v>
      </c>
      <c r="E27" s="16">
        <f t="shared" si="7"/>
        <v>0</v>
      </c>
      <c r="F27" s="16">
        <f t="shared" si="8"/>
        <v>0</v>
      </c>
      <c r="G27" s="33">
        <f t="shared" si="9"/>
        <v>2</v>
      </c>
      <c r="H27" s="39"/>
      <c r="I27" s="38"/>
      <c r="J27" s="37"/>
      <c r="K27" s="20"/>
      <c r="L27" s="38"/>
      <c r="M27" s="30">
        <v>15</v>
      </c>
      <c r="N27" s="38">
        <v>2</v>
      </c>
      <c r="O27" s="32"/>
      <c r="P27" s="20"/>
      <c r="Q27" s="33"/>
      <c r="R27" s="30"/>
      <c r="S27" s="38"/>
      <c r="T27" s="32"/>
      <c r="U27" s="20"/>
      <c r="V27" s="33"/>
      <c r="W27" s="29"/>
      <c r="X27" s="38"/>
      <c r="Y27" s="29"/>
      <c r="Z27" s="20"/>
      <c r="AA27" s="33"/>
    </row>
    <row r="28" spans="1:27" s="7" customFormat="1" ht="15.75" customHeight="1" x14ac:dyDescent="0.25">
      <c r="A28" s="3">
        <v>14</v>
      </c>
      <c r="B28" s="2" t="s">
        <v>88</v>
      </c>
      <c r="C28" s="15" t="s">
        <v>87</v>
      </c>
      <c r="D28" s="17">
        <f t="shared" si="6"/>
        <v>0</v>
      </c>
      <c r="E28" s="16">
        <f t="shared" si="7"/>
        <v>15</v>
      </c>
      <c r="F28" s="16">
        <f t="shared" si="8"/>
        <v>0</v>
      </c>
      <c r="G28" s="33">
        <f t="shared" si="9"/>
        <v>1</v>
      </c>
      <c r="H28" s="39"/>
      <c r="I28" s="38"/>
      <c r="J28" s="37"/>
      <c r="K28" s="20"/>
      <c r="L28" s="38"/>
      <c r="M28" s="30"/>
      <c r="N28" s="38"/>
      <c r="O28" s="32">
        <v>15</v>
      </c>
      <c r="P28" s="20"/>
      <c r="Q28" s="33">
        <v>1</v>
      </c>
      <c r="R28" s="30"/>
      <c r="S28" s="38"/>
      <c r="T28" s="32"/>
      <c r="U28" s="20"/>
      <c r="V28" s="33"/>
      <c r="W28" s="29"/>
      <c r="X28" s="38"/>
      <c r="Y28" s="29"/>
      <c r="Z28" s="20"/>
      <c r="AA28" s="33"/>
    </row>
    <row r="29" spans="1:27" s="7" customFormat="1" ht="15.75" customHeight="1" x14ac:dyDescent="0.25">
      <c r="A29" s="3">
        <v>15</v>
      </c>
      <c r="B29" s="2" t="s">
        <v>92</v>
      </c>
      <c r="C29" s="15">
        <v>1</v>
      </c>
      <c r="D29" s="17">
        <f t="shared" si="6"/>
        <v>15</v>
      </c>
      <c r="E29" s="16">
        <f t="shared" si="7"/>
        <v>0</v>
      </c>
      <c r="F29" s="16">
        <f t="shared" si="8"/>
        <v>0</v>
      </c>
      <c r="G29" s="33">
        <f t="shared" si="9"/>
        <v>2</v>
      </c>
      <c r="H29" s="30">
        <v>15</v>
      </c>
      <c r="I29" s="33">
        <v>2</v>
      </c>
      <c r="J29" s="29"/>
      <c r="K29" s="20"/>
      <c r="L29" s="33"/>
      <c r="M29" s="30"/>
      <c r="N29" s="33"/>
      <c r="O29" s="29"/>
      <c r="P29" s="20"/>
      <c r="Q29" s="33"/>
      <c r="R29" s="30"/>
      <c r="S29" s="38"/>
      <c r="T29" s="32"/>
      <c r="U29" s="20"/>
      <c r="V29" s="38"/>
      <c r="W29" s="29"/>
      <c r="X29" s="38"/>
      <c r="Y29" s="29"/>
      <c r="Z29" s="20"/>
      <c r="AA29" s="33"/>
    </row>
    <row r="30" spans="1:27" s="7" customFormat="1" ht="15.75" customHeight="1" x14ac:dyDescent="0.25">
      <c r="A30" s="3">
        <v>16</v>
      </c>
      <c r="B30" s="2" t="s">
        <v>94</v>
      </c>
      <c r="C30" s="15" t="s">
        <v>87</v>
      </c>
      <c r="D30" s="17">
        <f t="shared" si="6"/>
        <v>0</v>
      </c>
      <c r="E30" s="16">
        <f t="shared" si="7"/>
        <v>15</v>
      </c>
      <c r="F30" s="16">
        <f t="shared" si="8"/>
        <v>0</v>
      </c>
      <c r="G30" s="33">
        <f t="shared" si="9"/>
        <v>2</v>
      </c>
      <c r="H30" s="30"/>
      <c r="I30" s="33"/>
      <c r="J30" s="29">
        <v>15</v>
      </c>
      <c r="K30" s="20"/>
      <c r="L30" s="33">
        <v>2</v>
      </c>
      <c r="M30" s="29"/>
      <c r="N30" s="33"/>
      <c r="O30" s="29"/>
      <c r="P30" s="20"/>
      <c r="Q30" s="33"/>
      <c r="R30" s="30"/>
      <c r="S30" s="38"/>
      <c r="T30" s="29"/>
      <c r="U30" s="20"/>
      <c r="V30" s="38"/>
      <c r="W30" s="29"/>
      <c r="X30" s="38"/>
      <c r="Y30" s="29"/>
      <c r="Z30" s="20"/>
      <c r="AA30" s="33"/>
    </row>
    <row r="31" spans="1:27" s="7" customFormat="1" ht="15.75" customHeight="1" x14ac:dyDescent="0.25">
      <c r="A31" s="3">
        <v>17</v>
      </c>
      <c r="B31" s="2" t="s">
        <v>93</v>
      </c>
      <c r="C31" s="15" t="s">
        <v>87</v>
      </c>
      <c r="D31" s="17">
        <f t="shared" si="6"/>
        <v>15</v>
      </c>
      <c r="E31" s="16">
        <f t="shared" si="7"/>
        <v>0</v>
      </c>
      <c r="F31" s="16">
        <f t="shared" si="8"/>
        <v>0</v>
      </c>
      <c r="G31" s="33">
        <f t="shared" si="9"/>
        <v>2</v>
      </c>
      <c r="H31" s="29">
        <v>15</v>
      </c>
      <c r="I31" s="33">
        <v>2</v>
      </c>
      <c r="J31" s="29"/>
      <c r="K31" s="20"/>
      <c r="L31" s="33"/>
      <c r="M31" s="29"/>
      <c r="N31" s="33"/>
      <c r="O31" s="29"/>
      <c r="P31" s="20"/>
      <c r="Q31" s="33"/>
      <c r="R31" s="39"/>
      <c r="S31" s="38"/>
      <c r="T31" s="37"/>
      <c r="U31" s="20"/>
      <c r="V31" s="38"/>
      <c r="W31" s="29"/>
      <c r="X31" s="38"/>
      <c r="Y31" s="29"/>
      <c r="Z31" s="20"/>
      <c r="AA31" s="33"/>
    </row>
    <row r="32" spans="1:27" s="7" customFormat="1" ht="15.75" customHeight="1" x14ac:dyDescent="0.25">
      <c r="A32" s="3">
        <v>18</v>
      </c>
      <c r="B32" s="2" t="s">
        <v>89</v>
      </c>
      <c r="C32" s="15" t="s">
        <v>87</v>
      </c>
      <c r="D32" s="17">
        <f t="shared" si="6"/>
        <v>0</v>
      </c>
      <c r="E32" s="16">
        <f t="shared" si="7"/>
        <v>15</v>
      </c>
      <c r="F32" s="16">
        <f t="shared" si="8"/>
        <v>0</v>
      </c>
      <c r="G32" s="33">
        <f t="shared" si="9"/>
        <v>2</v>
      </c>
      <c r="H32" s="29"/>
      <c r="I32" s="33"/>
      <c r="J32" s="29">
        <v>15</v>
      </c>
      <c r="K32" s="20"/>
      <c r="L32" s="33">
        <v>2</v>
      </c>
      <c r="M32" s="13"/>
      <c r="N32" s="47"/>
      <c r="O32" s="13"/>
      <c r="P32" s="22"/>
      <c r="Q32" s="47"/>
      <c r="R32" s="48"/>
      <c r="S32" s="41"/>
      <c r="T32" s="40"/>
      <c r="U32" s="22"/>
      <c r="V32" s="41"/>
      <c r="W32" s="13"/>
      <c r="X32" s="41"/>
      <c r="Y32" s="13"/>
      <c r="Z32" s="22"/>
      <c r="AA32" s="47"/>
    </row>
    <row r="33" spans="1:27" s="7" customFormat="1" ht="15.75" customHeight="1" x14ac:dyDescent="0.25">
      <c r="A33" s="3">
        <v>19</v>
      </c>
      <c r="B33" s="2" t="s">
        <v>95</v>
      </c>
      <c r="C33" s="15">
        <v>2</v>
      </c>
      <c r="D33" s="17">
        <f t="shared" si="6"/>
        <v>15</v>
      </c>
      <c r="E33" s="16">
        <f t="shared" si="7"/>
        <v>0</v>
      </c>
      <c r="F33" s="16">
        <f t="shared" si="8"/>
        <v>0</v>
      </c>
      <c r="G33" s="47">
        <f t="shared" si="9"/>
        <v>2</v>
      </c>
      <c r="H33" s="48"/>
      <c r="I33" s="41"/>
      <c r="J33" s="40"/>
      <c r="K33" s="22"/>
      <c r="L33" s="41"/>
      <c r="M33" s="12">
        <v>15</v>
      </c>
      <c r="N33" s="41">
        <v>2</v>
      </c>
      <c r="O33" s="49"/>
      <c r="P33" s="22"/>
      <c r="Q33" s="47"/>
      <c r="R33" s="48"/>
      <c r="S33" s="41"/>
      <c r="T33" s="40"/>
      <c r="U33" s="22"/>
      <c r="V33" s="41"/>
      <c r="W33" s="12"/>
      <c r="X33" s="41"/>
      <c r="Y33" s="49"/>
      <c r="Z33" s="22"/>
      <c r="AA33" s="47"/>
    </row>
    <row r="34" spans="1:27" s="7" customFormat="1" ht="15.75" customHeight="1" x14ac:dyDescent="0.25">
      <c r="A34" s="3">
        <v>20</v>
      </c>
      <c r="B34" s="2" t="s">
        <v>90</v>
      </c>
      <c r="C34" s="15" t="s">
        <v>87</v>
      </c>
      <c r="D34" s="17">
        <f t="shared" si="6"/>
        <v>0</v>
      </c>
      <c r="E34" s="16">
        <f t="shared" si="7"/>
        <v>15</v>
      </c>
      <c r="F34" s="16">
        <f t="shared" si="8"/>
        <v>0</v>
      </c>
      <c r="G34" s="47">
        <f t="shared" si="9"/>
        <v>1</v>
      </c>
      <c r="H34" s="48"/>
      <c r="I34" s="41"/>
      <c r="J34" s="40"/>
      <c r="K34" s="22"/>
      <c r="L34" s="41"/>
      <c r="M34" s="12"/>
      <c r="N34" s="41"/>
      <c r="O34" s="49">
        <v>15</v>
      </c>
      <c r="P34" s="22"/>
      <c r="Q34" s="47">
        <v>1</v>
      </c>
      <c r="R34" s="40"/>
      <c r="S34" s="41"/>
      <c r="T34" s="40"/>
      <c r="U34" s="22"/>
      <c r="V34" s="41"/>
      <c r="W34" s="13"/>
      <c r="X34" s="41"/>
      <c r="Y34" s="13"/>
      <c r="Z34" s="22"/>
      <c r="AA34" s="47"/>
    </row>
    <row r="35" spans="1:27" s="7" customFormat="1" ht="15.75" customHeight="1" x14ac:dyDescent="0.25">
      <c r="A35" s="3">
        <v>21</v>
      </c>
      <c r="B35" s="2" t="s">
        <v>97</v>
      </c>
      <c r="C35" s="15" t="s">
        <v>87</v>
      </c>
      <c r="D35" s="17">
        <f t="shared" si="6"/>
        <v>30</v>
      </c>
      <c r="E35" s="16">
        <f t="shared" si="7"/>
        <v>0</v>
      </c>
      <c r="F35" s="16">
        <f t="shared" si="8"/>
        <v>0</v>
      </c>
      <c r="G35" s="47">
        <f t="shared" si="9"/>
        <v>2</v>
      </c>
      <c r="H35" s="48"/>
      <c r="I35" s="41"/>
      <c r="J35" s="40"/>
      <c r="K35" s="22"/>
      <c r="L35" s="41"/>
      <c r="M35" s="13"/>
      <c r="N35" s="41"/>
      <c r="O35" s="13"/>
      <c r="P35" s="22"/>
      <c r="Q35" s="47"/>
      <c r="R35" s="29">
        <v>30</v>
      </c>
      <c r="S35" s="41">
        <v>2</v>
      </c>
      <c r="T35" s="40"/>
      <c r="U35" s="22"/>
      <c r="V35" s="41"/>
      <c r="W35" s="13"/>
      <c r="X35" s="41"/>
      <c r="Y35" s="13"/>
      <c r="Z35" s="22"/>
      <c r="AA35" s="47"/>
    </row>
    <row r="36" spans="1:27" ht="16.5" thickBot="1" x14ac:dyDescent="0.3">
      <c r="A36" s="3">
        <v>22</v>
      </c>
      <c r="B36" s="2" t="s">
        <v>96</v>
      </c>
      <c r="C36" s="15" t="s">
        <v>87</v>
      </c>
      <c r="D36" s="17">
        <f t="shared" si="6"/>
        <v>30</v>
      </c>
      <c r="E36" s="16">
        <f t="shared" si="7"/>
        <v>0</v>
      </c>
      <c r="F36" s="16">
        <f t="shared" si="8"/>
        <v>0</v>
      </c>
      <c r="G36" s="47">
        <f t="shared" si="9"/>
        <v>2</v>
      </c>
      <c r="H36" s="30"/>
      <c r="I36" s="41"/>
      <c r="J36" s="29"/>
      <c r="K36" s="22"/>
      <c r="L36" s="33"/>
      <c r="M36" s="29"/>
      <c r="N36" s="41"/>
      <c r="O36" s="29"/>
      <c r="P36" s="22"/>
      <c r="Q36" s="41"/>
      <c r="R36" s="29"/>
      <c r="S36" s="41"/>
      <c r="T36" s="29"/>
      <c r="U36" s="22"/>
      <c r="V36" s="33"/>
      <c r="W36" s="29">
        <v>30</v>
      </c>
      <c r="X36" s="41">
        <v>2</v>
      </c>
      <c r="Y36" s="29"/>
      <c r="Z36" s="22"/>
      <c r="AA36" s="33"/>
    </row>
    <row r="37" spans="1:27" s="10" customFormat="1" ht="17.45" customHeight="1" thickTop="1" thickBot="1" x14ac:dyDescent="0.3">
      <c r="A37" s="111" t="s">
        <v>194</v>
      </c>
      <c r="B37" s="112"/>
      <c r="C37" s="113"/>
      <c r="D37" s="5">
        <f t="shared" si="6"/>
        <v>210</v>
      </c>
      <c r="E37" s="11">
        <f t="shared" si="7"/>
        <v>105</v>
      </c>
      <c r="F37" s="11">
        <f t="shared" si="8"/>
        <v>0</v>
      </c>
      <c r="G37" s="50">
        <f t="shared" si="9"/>
        <v>37</v>
      </c>
      <c r="H37" s="26">
        <f t="shared" ref="H37:P37" si="10">SUM(H22:H36)</f>
        <v>90</v>
      </c>
      <c r="I37" s="51">
        <f t="shared" si="10"/>
        <v>16</v>
      </c>
      <c r="J37" s="27">
        <f t="shared" si="10"/>
        <v>60</v>
      </c>
      <c r="K37" s="28">
        <f t="shared" si="10"/>
        <v>0</v>
      </c>
      <c r="L37" s="51">
        <f t="shared" si="10"/>
        <v>6</v>
      </c>
      <c r="M37" s="26">
        <f t="shared" si="10"/>
        <v>30</v>
      </c>
      <c r="N37" s="51">
        <f t="shared" si="10"/>
        <v>4</v>
      </c>
      <c r="O37" s="27">
        <f t="shared" si="10"/>
        <v>30</v>
      </c>
      <c r="P37" s="28">
        <f t="shared" si="10"/>
        <v>0</v>
      </c>
      <c r="Q37" s="51">
        <f t="shared" ref="Q37:Z37" si="11">SUM(Q22:Q36)</f>
        <v>2</v>
      </c>
      <c r="R37" s="26">
        <f t="shared" si="11"/>
        <v>60</v>
      </c>
      <c r="S37" s="51">
        <f t="shared" si="11"/>
        <v>5</v>
      </c>
      <c r="T37" s="27">
        <f t="shared" si="11"/>
        <v>15</v>
      </c>
      <c r="U37" s="28">
        <f t="shared" si="11"/>
        <v>0</v>
      </c>
      <c r="V37" s="51">
        <f t="shared" si="11"/>
        <v>2</v>
      </c>
      <c r="W37" s="26">
        <f t="shared" si="11"/>
        <v>30</v>
      </c>
      <c r="X37" s="51">
        <f t="shared" si="11"/>
        <v>2</v>
      </c>
      <c r="Y37" s="27">
        <f t="shared" si="11"/>
        <v>0</v>
      </c>
      <c r="Z37" s="28">
        <f t="shared" si="11"/>
        <v>0</v>
      </c>
      <c r="AA37" s="51">
        <f>SUM(AA22:AA36)</f>
        <v>0</v>
      </c>
    </row>
    <row r="38" spans="1:27" ht="17.45" customHeight="1" thickTop="1" thickBot="1" x14ac:dyDescent="0.3">
      <c r="A38" s="104" t="s">
        <v>195</v>
      </c>
      <c r="B38" s="105"/>
      <c r="C38" s="106"/>
      <c r="D38" s="6">
        <f t="shared" si="6"/>
        <v>270</v>
      </c>
      <c r="E38" s="31">
        <f t="shared" si="7"/>
        <v>165</v>
      </c>
      <c r="F38" s="31">
        <f t="shared" si="8"/>
        <v>15</v>
      </c>
      <c r="G38" s="42">
        <f t="shared" si="9"/>
        <v>52</v>
      </c>
      <c r="H38" s="23">
        <f t="shared" ref="H38:P38" si="12">SUM(H12,H20,H37)</f>
        <v>120</v>
      </c>
      <c r="I38" s="52">
        <f t="shared" si="12"/>
        <v>22</v>
      </c>
      <c r="J38" s="24">
        <f t="shared" si="12"/>
        <v>90</v>
      </c>
      <c r="K38" s="25">
        <f t="shared" si="12"/>
        <v>0</v>
      </c>
      <c r="L38" s="52">
        <f t="shared" si="12"/>
        <v>8</v>
      </c>
      <c r="M38" s="23">
        <f t="shared" si="12"/>
        <v>60</v>
      </c>
      <c r="N38" s="52">
        <f t="shared" si="12"/>
        <v>8</v>
      </c>
      <c r="O38" s="24">
        <f t="shared" si="12"/>
        <v>60</v>
      </c>
      <c r="P38" s="25">
        <f t="shared" si="12"/>
        <v>15</v>
      </c>
      <c r="Q38" s="52">
        <f t="shared" ref="Q38:Z38" si="13">SUM(Q12,Q20,Q37)</f>
        <v>5</v>
      </c>
      <c r="R38" s="23">
        <f t="shared" si="13"/>
        <v>60</v>
      </c>
      <c r="S38" s="52">
        <f t="shared" si="13"/>
        <v>5</v>
      </c>
      <c r="T38" s="24">
        <f t="shared" si="13"/>
        <v>15</v>
      </c>
      <c r="U38" s="25">
        <f t="shared" si="13"/>
        <v>0</v>
      </c>
      <c r="V38" s="52">
        <f t="shared" si="13"/>
        <v>2</v>
      </c>
      <c r="W38" s="23">
        <f t="shared" si="13"/>
        <v>30</v>
      </c>
      <c r="X38" s="52">
        <f t="shared" si="13"/>
        <v>2</v>
      </c>
      <c r="Y38" s="24">
        <f t="shared" si="13"/>
        <v>0</v>
      </c>
      <c r="Z38" s="25">
        <f t="shared" si="13"/>
        <v>0</v>
      </c>
      <c r="AA38" s="52">
        <f>SUM(AA12,AA20,AA37)</f>
        <v>0</v>
      </c>
    </row>
    <row r="39" spans="1:27" ht="15.75" customHeight="1" x14ac:dyDescent="0.25">
      <c r="A39" s="4"/>
      <c r="B39" s="114" t="s">
        <v>37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7"/>
    </row>
    <row r="40" spans="1:27" x14ac:dyDescent="0.25">
      <c r="A40" s="3">
        <v>23</v>
      </c>
      <c r="B40" s="97" t="s">
        <v>98</v>
      </c>
      <c r="C40" s="15" t="s">
        <v>87</v>
      </c>
      <c r="D40" s="17">
        <f t="shared" ref="D40:D48" si="14">SUM(H40,M40,R40,W40)</f>
        <v>0</v>
      </c>
      <c r="E40" s="16">
        <f t="shared" ref="E40:F45" si="15">SUM(J40,O40,T40,Y40)</f>
        <v>30</v>
      </c>
      <c r="F40" s="16">
        <f t="shared" si="15"/>
        <v>0</v>
      </c>
      <c r="G40" s="33">
        <f t="shared" ref="G40:G45" si="16">SUM(I40,L40,N40,Q40,S40,V40,X40,AA40)</f>
        <v>4</v>
      </c>
      <c r="H40" s="30"/>
      <c r="I40" s="38"/>
      <c r="J40" s="29"/>
      <c r="K40" s="20"/>
      <c r="L40" s="33"/>
      <c r="M40" s="29"/>
      <c r="N40" s="38"/>
      <c r="O40" s="29">
        <v>30</v>
      </c>
      <c r="P40" s="20"/>
      <c r="Q40" s="33">
        <v>4</v>
      </c>
      <c r="R40" s="29"/>
      <c r="S40" s="38"/>
      <c r="T40" s="29"/>
      <c r="U40" s="20"/>
      <c r="V40" s="33"/>
      <c r="W40" s="29"/>
      <c r="X40" s="38"/>
      <c r="Y40" s="29"/>
      <c r="Z40" s="20"/>
      <c r="AA40" s="33"/>
    </row>
    <row r="41" spans="1:27" x14ac:dyDescent="0.25">
      <c r="A41" s="3">
        <v>24</v>
      </c>
      <c r="B41" s="97" t="s">
        <v>99</v>
      </c>
      <c r="C41" s="15" t="s">
        <v>87</v>
      </c>
      <c r="D41" s="17">
        <f t="shared" si="14"/>
        <v>0</v>
      </c>
      <c r="E41" s="16">
        <f t="shared" si="15"/>
        <v>45</v>
      </c>
      <c r="F41" s="16">
        <f t="shared" si="15"/>
        <v>0</v>
      </c>
      <c r="G41" s="33">
        <f t="shared" si="16"/>
        <v>10</v>
      </c>
      <c r="H41" s="30"/>
      <c r="I41" s="38"/>
      <c r="J41" s="29"/>
      <c r="K41" s="20"/>
      <c r="L41" s="33"/>
      <c r="M41" s="29"/>
      <c r="N41" s="38"/>
      <c r="O41" s="29"/>
      <c r="P41" s="20"/>
      <c r="Q41" s="33"/>
      <c r="R41" s="29"/>
      <c r="S41" s="38"/>
      <c r="T41" s="29">
        <v>45</v>
      </c>
      <c r="U41" s="20"/>
      <c r="V41" s="33">
        <v>10</v>
      </c>
      <c r="W41" s="29"/>
      <c r="X41" s="38"/>
      <c r="Y41" s="29"/>
      <c r="Z41" s="20"/>
      <c r="AA41" s="33"/>
    </row>
    <row r="42" spans="1:27" x14ac:dyDescent="0.25">
      <c r="A42" s="3">
        <v>25</v>
      </c>
      <c r="B42" s="97" t="s">
        <v>124</v>
      </c>
      <c r="C42" s="15" t="s">
        <v>87</v>
      </c>
      <c r="D42" s="17">
        <f t="shared" si="14"/>
        <v>0</v>
      </c>
      <c r="E42" s="16">
        <f t="shared" si="15"/>
        <v>45</v>
      </c>
      <c r="F42" s="16">
        <f t="shared" si="15"/>
        <v>0</v>
      </c>
      <c r="G42" s="33">
        <f t="shared" si="16"/>
        <v>16</v>
      </c>
      <c r="H42" s="30"/>
      <c r="I42" s="38"/>
      <c r="J42" s="29"/>
      <c r="K42" s="20"/>
      <c r="L42" s="33"/>
      <c r="M42" s="29"/>
      <c r="N42" s="38"/>
      <c r="O42" s="29"/>
      <c r="P42" s="20"/>
      <c r="Q42" s="33"/>
      <c r="R42" s="29"/>
      <c r="S42" s="38"/>
      <c r="T42" s="29"/>
      <c r="U42" s="20"/>
      <c r="V42" s="33"/>
      <c r="W42" s="29"/>
      <c r="X42" s="38"/>
      <c r="Y42" s="29">
        <v>45</v>
      </c>
      <c r="Z42" s="20"/>
      <c r="AA42" s="33">
        <v>16</v>
      </c>
    </row>
    <row r="43" spans="1:27" ht="16.5" thickBot="1" x14ac:dyDescent="0.3">
      <c r="A43" s="3">
        <v>26</v>
      </c>
      <c r="B43" s="2" t="s">
        <v>20</v>
      </c>
      <c r="C43" s="15"/>
      <c r="D43" s="17">
        <f t="shared" si="14"/>
        <v>105</v>
      </c>
      <c r="E43" s="16">
        <f t="shared" si="15"/>
        <v>195</v>
      </c>
      <c r="F43" s="16">
        <f t="shared" si="15"/>
        <v>0</v>
      </c>
      <c r="G43" s="33">
        <f t="shared" si="16"/>
        <v>38</v>
      </c>
      <c r="H43" s="30"/>
      <c r="I43" s="38"/>
      <c r="J43" s="29"/>
      <c r="K43" s="20"/>
      <c r="L43" s="33"/>
      <c r="M43" s="29">
        <v>60</v>
      </c>
      <c r="N43" s="38">
        <v>4</v>
      </c>
      <c r="O43" s="29">
        <v>90</v>
      </c>
      <c r="P43" s="20"/>
      <c r="Q43" s="33">
        <v>9</v>
      </c>
      <c r="R43" s="29"/>
      <c r="S43" s="38"/>
      <c r="T43" s="29">
        <v>60</v>
      </c>
      <c r="U43" s="20"/>
      <c r="V43" s="33">
        <v>13</v>
      </c>
      <c r="W43" s="29">
        <v>45</v>
      </c>
      <c r="X43" s="38">
        <v>6</v>
      </c>
      <c r="Y43" s="29">
        <v>45</v>
      </c>
      <c r="Z43" s="20"/>
      <c r="AA43" s="33">
        <v>6</v>
      </c>
    </row>
    <row r="44" spans="1:27" ht="15.75" customHeight="1" thickTop="1" thickBot="1" x14ac:dyDescent="0.3">
      <c r="A44" s="111" t="s">
        <v>196</v>
      </c>
      <c r="B44" s="112"/>
      <c r="C44" s="113"/>
      <c r="D44" s="5">
        <f t="shared" si="14"/>
        <v>105</v>
      </c>
      <c r="E44" s="11">
        <f t="shared" si="15"/>
        <v>315</v>
      </c>
      <c r="F44" s="11">
        <f t="shared" si="15"/>
        <v>0</v>
      </c>
      <c r="G44" s="50">
        <f t="shared" si="16"/>
        <v>68</v>
      </c>
      <c r="H44" s="26">
        <f t="shared" ref="H44:P44" si="17">SUM(H40:H43)</f>
        <v>0</v>
      </c>
      <c r="I44" s="51">
        <f t="shared" si="17"/>
        <v>0</v>
      </c>
      <c r="J44" s="27">
        <f t="shared" si="17"/>
        <v>0</v>
      </c>
      <c r="K44" s="28">
        <f t="shared" si="17"/>
        <v>0</v>
      </c>
      <c r="L44" s="51">
        <f t="shared" si="17"/>
        <v>0</v>
      </c>
      <c r="M44" s="26">
        <f t="shared" si="17"/>
        <v>60</v>
      </c>
      <c r="N44" s="51">
        <f t="shared" si="17"/>
        <v>4</v>
      </c>
      <c r="O44" s="27">
        <f t="shared" si="17"/>
        <v>120</v>
      </c>
      <c r="P44" s="28">
        <f t="shared" si="17"/>
        <v>0</v>
      </c>
      <c r="Q44" s="51">
        <f t="shared" ref="Q44:AA44" si="18">SUM(Q40:Q43)</f>
        <v>13</v>
      </c>
      <c r="R44" s="26">
        <f t="shared" si="18"/>
        <v>0</v>
      </c>
      <c r="S44" s="51">
        <f t="shared" si="18"/>
        <v>0</v>
      </c>
      <c r="T44" s="27">
        <f t="shared" si="18"/>
        <v>105</v>
      </c>
      <c r="U44" s="28">
        <f t="shared" si="18"/>
        <v>0</v>
      </c>
      <c r="V44" s="51">
        <f t="shared" si="18"/>
        <v>23</v>
      </c>
      <c r="W44" s="26">
        <f t="shared" si="18"/>
        <v>45</v>
      </c>
      <c r="X44" s="51">
        <f t="shared" si="18"/>
        <v>6</v>
      </c>
      <c r="Y44" s="27">
        <f t="shared" si="18"/>
        <v>90</v>
      </c>
      <c r="Z44" s="28">
        <f t="shared" si="18"/>
        <v>0</v>
      </c>
      <c r="AA44" s="51">
        <f t="shared" si="18"/>
        <v>22</v>
      </c>
    </row>
    <row r="45" spans="1:27" s="10" customFormat="1" ht="17.45" customHeight="1" thickTop="1" thickBot="1" x14ac:dyDescent="0.3">
      <c r="A45" s="111" t="s">
        <v>197</v>
      </c>
      <c r="B45" s="112"/>
      <c r="C45" s="113"/>
      <c r="D45" s="17">
        <f t="shared" si="14"/>
        <v>375</v>
      </c>
      <c r="E45" s="16">
        <f t="shared" si="15"/>
        <v>480</v>
      </c>
      <c r="F45" s="16">
        <f t="shared" si="15"/>
        <v>15</v>
      </c>
      <c r="G45" s="50">
        <f t="shared" si="16"/>
        <v>120</v>
      </c>
      <c r="H45" s="26">
        <f t="shared" ref="H45:P45" si="19">H38+H44</f>
        <v>120</v>
      </c>
      <c r="I45" s="51">
        <f t="shared" si="19"/>
        <v>22</v>
      </c>
      <c r="J45" s="27">
        <f t="shared" si="19"/>
        <v>90</v>
      </c>
      <c r="K45" s="28">
        <f t="shared" si="19"/>
        <v>0</v>
      </c>
      <c r="L45" s="51">
        <f t="shared" si="19"/>
        <v>8</v>
      </c>
      <c r="M45" s="26">
        <f t="shared" si="19"/>
        <v>120</v>
      </c>
      <c r="N45" s="51">
        <f t="shared" si="19"/>
        <v>12</v>
      </c>
      <c r="O45" s="27">
        <f t="shared" si="19"/>
        <v>180</v>
      </c>
      <c r="P45" s="28">
        <f t="shared" si="19"/>
        <v>15</v>
      </c>
      <c r="Q45" s="51">
        <f t="shared" ref="Q45:Z45" si="20">Q38+Q44</f>
        <v>18</v>
      </c>
      <c r="R45" s="26">
        <f>R38+R44</f>
        <v>60</v>
      </c>
      <c r="S45" s="51">
        <f t="shared" si="20"/>
        <v>5</v>
      </c>
      <c r="T45" s="27">
        <f t="shared" si="20"/>
        <v>120</v>
      </c>
      <c r="U45" s="28">
        <f t="shared" si="20"/>
        <v>0</v>
      </c>
      <c r="V45" s="51">
        <f t="shared" si="20"/>
        <v>25</v>
      </c>
      <c r="W45" s="26">
        <f t="shared" si="20"/>
        <v>75</v>
      </c>
      <c r="X45" s="51">
        <f t="shared" si="20"/>
        <v>8</v>
      </c>
      <c r="Y45" s="27">
        <f t="shared" si="20"/>
        <v>90</v>
      </c>
      <c r="Z45" s="28">
        <f t="shared" si="20"/>
        <v>0</v>
      </c>
      <c r="AA45" s="51">
        <f>AA38+AA44</f>
        <v>22</v>
      </c>
    </row>
    <row r="46" spans="1:27" s="10" customFormat="1" ht="17.45" customHeight="1" thickTop="1" thickBot="1" x14ac:dyDescent="0.3">
      <c r="A46" s="107" t="s">
        <v>10</v>
      </c>
      <c r="B46" s="108"/>
      <c r="C46" s="109"/>
      <c r="D46" s="148">
        <f t="shared" si="14"/>
        <v>7</v>
      </c>
      <c r="E46" s="149"/>
      <c r="F46" s="149"/>
      <c r="G46" s="150"/>
      <c r="H46" s="151">
        <f>COUNTIF(C14:C18,1)+COUNTIF(C23:C33,1)</f>
        <v>3</v>
      </c>
      <c r="I46" s="108"/>
      <c r="J46" s="108"/>
      <c r="K46" s="108"/>
      <c r="L46" s="109"/>
      <c r="M46" s="152">
        <f>COUNTIF(C14:C18,2)+COUNTIF(C23:C33,2)</f>
        <v>3</v>
      </c>
      <c r="N46" s="153"/>
      <c r="O46" s="153"/>
      <c r="P46" s="153"/>
      <c r="Q46" s="109"/>
      <c r="R46" s="152">
        <f>COUNTIF(C14:C18,3)+COUNTIF(C23:C33,3)</f>
        <v>1</v>
      </c>
      <c r="S46" s="153"/>
      <c r="T46" s="153"/>
      <c r="U46" s="153"/>
      <c r="V46" s="109"/>
      <c r="W46" s="152">
        <f>COUNTIF(C14:C18,4)+COUNTIF(C23:C33,4)</f>
        <v>0</v>
      </c>
      <c r="X46" s="153"/>
      <c r="Y46" s="153"/>
      <c r="Z46" s="153"/>
      <c r="AA46" s="156"/>
    </row>
    <row r="47" spans="1:27" ht="16.5" customHeight="1" thickBot="1" x14ac:dyDescent="0.3">
      <c r="A47" s="143" t="s">
        <v>40</v>
      </c>
      <c r="B47" s="144"/>
      <c r="C47" s="53" t="s">
        <v>9</v>
      </c>
      <c r="D47" s="53">
        <f t="shared" si="14"/>
        <v>4</v>
      </c>
      <c r="E47" s="54"/>
      <c r="F47" s="54"/>
      <c r="G47" s="55">
        <f>SUM(I47,L47,N47,Q47,S47,V47,X47,AA47)</f>
        <v>0</v>
      </c>
      <c r="H47" s="39">
        <v>4</v>
      </c>
      <c r="I47" s="38"/>
      <c r="J47" s="37"/>
      <c r="K47" s="20"/>
      <c r="L47" s="38"/>
      <c r="M47" s="39"/>
      <c r="N47" s="38"/>
      <c r="O47" s="37"/>
      <c r="P47" s="20"/>
      <c r="Q47" s="38"/>
      <c r="R47" s="39"/>
      <c r="S47" s="38"/>
      <c r="T47" s="37"/>
      <c r="U47" s="20"/>
      <c r="V47" s="38"/>
      <c r="W47" s="39"/>
      <c r="X47" s="38"/>
      <c r="Y47" s="37"/>
      <c r="Z47" s="20"/>
      <c r="AA47" s="38"/>
    </row>
    <row r="48" spans="1:27" ht="17.45" customHeight="1" thickBot="1" x14ac:dyDescent="0.3">
      <c r="A48" s="143" t="s">
        <v>39</v>
      </c>
      <c r="B48" s="145"/>
      <c r="C48" s="144"/>
      <c r="D48" s="56">
        <f t="shared" si="14"/>
        <v>20</v>
      </c>
      <c r="E48" s="57"/>
      <c r="F48" s="57"/>
      <c r="G48" s="55">
        <f>SUM(I48,L48,N48,Q48,S48,V48,X48,AA48)</f>
        <v>0</v>
      </c>
      <c r="H48" s="154">
        <v>20</v>
      </c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55"/>
      <c r="W48" s="58"/>
      <c r="X48" s="58"/>
      <c r="Y48" s="58"/>
      <c r="Z48" s="58"/>
      <c r="AA48" s="60"/>
    </row>
    <row r="49" spans="1:8" x14ac:dyDescent="0.25">
      <c r="A49" s="59" t="s">
        <v>32</v>
      </c>
    </row>
    <row r="50" spans="1:8" x14ac:dyDescent="0.25">
      <c r="A50" s="59" t="s">
        <v>38</v>
      </c>
    </row>
    <row r="51" spans="1:8" x14ac:dyDescent="0.25">
      <c r="A51" s="59"/>
    </row>
    <row r="52" spans="1:8" x14ac:dyDescent="0.25">
      <c r="A52" s="89" t="s">
        <v>157</v>
      </c>
      <c r="E52" s="14"/>
    </row>
    <row r="56" spans="1:8" x14ac:dyDescent="0.25">
      <c r="H56" s="14"/>
    </row>
  </sheetData>
  <mergeCells count="40">
    <mergeCell ref="A47:B47"/>
    <mergeCell ref="A48:C48"/>
    <mergeCell ref="B39:AA39"/>
    <mergeCell ref="A44:C44"/>
    <mergeCell ref="A45:C45"/>
    <mergeCell ref="A46:C46"/>
    <mergeCell ref="D46:G46"/>
    <mergeCell ref="H46:L46"/>
    <mergeCell ref="M46:Q46"/>
    <mergeCell ref="H48:V48"/>
    <mergeCell ref="R46:V46"/>
    <mergeCell ref="W46:AA46"/>
    <mergeCell ref="R7:V7"/>
    <mergeCell ref="W8:X8"/>
    <mergeCell ref="Y8:AA8"/>
    <mergeCell ref="B10:AA10"/>
    <mergeCell ref="B5:B9"/>
    <mergeCell ref="C5:AA5"/>
    <mergeCell ref="C6:C9"/>
    <mergeCell ref="H6:AA6"/>
    <mergeCell ref="D8:D9"/>
    <mergeCell ref="H7:L7"/>
    <mergeCell ref="M7:Q7"/>
    <mergeCell ref="M8:N8"/>
    <mergeCell ref="O8:Q8"/>
    <mergeCell ref="E8:F8"/>
    <mergeCell ref="A38:C38"/>
    <mergeCell ref="A12:C12"/>
    <mergeCell ref="A37:C37"/>
    <mergeCell ref="B13:AA13"/>
    <mergeCell ref="A20:C20"/>
    <mergeCell ref="B21:AA21"/>
    <mergeCell ref="A5:A9"/>
    <mergeCell ref="H8:I8"/>
    <mergeCell ref="J8:L8"/>
    <mergeCell ref="W7:AA7"/>
    <mergeCell ref="D6:G7"/>
    <mergeCell ref="R8:S8"/>
    <mergeCell ref="T8:V8"/>
    <mergeCell ref="G8:G9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A39"/>
  <sheetViews>
    <sheetView zoomScale="69" zoomScaleNormal="69" workbookViewId="0">
      <selection activeCell="H24" sqref="H24"/>
    </sheetView>
  </sheetViews>
  <sheetFormatPr defaultRowHeight="15.75" x14ac:dyDescent="0.25"/>
  <cols>
    <col min="1" max="1" width="9.5703125" style="8" customWidth="1"/>
    <col min="2" max="2" width="52.5703125" style="1" customWidth="1"/>
    <col min="3" max="3" width="11.42578125" style="8" customWidth="1"/>
    <col min="4" max="5" width="8.140625" style="8" customWidth="1"/>
    <col min="6" max="6" width="10.140625" style="8" customWidth="1"/>
    <col min="7" max="7" width="8.140625" style="8" customWidth="1"/>
    <col min="8" max="10" width="6.42578125" style="8" customWidth="1"/>
    <col min="11" max="11" width="10.7109375" style="8" customWidth="1"/>
    <col min="12" max="12" width="6.42578125" style="1" customWidth="1"/>
    <col min="13" max="15" width="8.5703125" style="1" customWidth="1"/>
    <col min="16" max="16" width="9.7109375" style="1" customWidth="1"/>
    <col min="17" max="20" width="9.140625" style="1"/>
    <col min="21" max="21" width="11.28515625" style="1" customWidth="1"/>
    <col min="22" max="25" width="9.140625" style="1"/>
    <col min="26" max="26" width="10.7109375" style="1" customWidth="1"/>
    <col min="27" max="16384" width="9.140625" style="1"/>
  </cols>
  <sheetData>
    <row r="1" spans="1:27" x14ac:dyDescent="0.25">
      <c r="A1" s="61" t="s">
        <v>8</v>
      </c>
    </row>
    <row r="2" spans="1:27" x14ac:dyDescent="0.25">
      <c r="A2" s="61" t="s">
        <v>41</v>
      </c>
      <c r="B2" s="9"/>
    </row>
    <row r="3" spans="1:27" x14ac:dyDescent="0.25">
      <c r="A3" s="62" t="s">
        <v>42</v>
      </c>
      <c r="B3" s="9"/>
    </row>
    <row r="4" spans="1:27" x14ac:dyDescent="0.25">
      <c r="A4" s="61" t="s">
        <v>43</v>
      </c>
      <c r="B4" s="9"/>
    </row>
    <row r="5" spans="1:27" ht="16.5" thickBot="1" x14ac:dyDescent="0.3">
      <c r="A5" s="61" t="s">
        <v>192</v>
      </c>
      <c r="B5" s="9"/>
    </row>
    <row r="6" spans="1:27" ht="17.25" customHeight="1" x14ac:dyDescent="0.25">
      <c r="A6" s="123" t="s">
        <v>6</v>
      </c>
      <c r="B6" s="132" t="s">
        <v>0</v>
      </c>
      <c r="C6" s="134" t="s">
        <v>21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spans="1:27" ht="15.75" customHeight="1" x14ac:dyDescent="0.25">
      <c r="A7" s="124"/>
      <c r="B7" s="133"/>
      <c r="C7" s="136" t="s">
        <v>7</v>
      </c>
      <c r="D7" s="110" t="s">
        <v>13</v>
      </c>
      <c r="E7" s="110"/>
      <c r="F7" s="110"/>
      <c r="G7" s="130"/>
      <c r="H7" s="138" t="s">
        <v>1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</row>
    <row r="8" spans="1:27" x14ac:dyDescent="0.25">
      <c r="A8" s="124"/>
      <c r="B8" s="133"/>
      <c r="C8" s="137"/>
      <c r="D8" s="130"/>
      <c r="E8" s="130"/>
      <c r="F8" s="130"/>
      <c r="G8" s="130"/>
      <c r="H8" s="157" t="s">
        <v>2</v>
      </c>
      <c r="I8" s="158"/>
      <c r="J8" s="158"/>
      <c r="K8" s="158"/>
      <c r="L8" s="159"/>
      <c r="M8" s="127" t="s">
        <v>3</v>
      </c>
      <c r="N8" s="128"/>
      <c r="O8" s="128"/>
      <c r="P8" s="128"/>
      <c r="Q8" s="129"/>
      <c r="R8" s="127" t="s">
        <v>4</v>
      </c>
      <c r="S8" s="128"/>
      <c r="T8" s="128"/>
      <c r="U8" s="128"/>
      <c r="V8" s="129"/>
      <c r="W8" s="127" t="s">
        <v>5</v>
      </c>
      <c r="X8" s="128"/>
      <c r="Y8" s="128"/>
      <c r="Z8" s="128"/>
      <c r="AA8" s="129"/>
    </row>
    <row r="9" spans="1:27" ht="32.25" customHeight="1" x14ac:dyDescent="0.25">
      <c r="A9" s="124"/>
      <c r="B9" s="133"/>
      <c r="C9" s="137"/>
      <c r="D9" s="131" t="s">
        <v>25</v>
      </c>
      <c r="E9" s="141" t="s">
        <v>22</v>
      </c>
      <c r="F9" s="142"/>
      <c r="G9" s="160" t="s">
        <v>26</v>
      </c>
      <c r="H9" s="157" t="s">
        <v>12</v>
      </c>
      <c r="I9" s="159"/>
      <c r="J9" s="157" t="s">
        <v>22</v>
      </c>
      <c r="K9" s="158"/>
      <c r="L9" s="159"/>
      <c r="M9" s="125" t="s">
        <v>12</v>
      </c>
      <c r="N9" s="126"/>
      <c r="O9" s="125" t="s">
        <v>22</v>
      </c>
      <c r="P9" s="126"/>
      <c r="Q9" s="126"/>
      <c r="R9" s="125" t="s">
        <v>12</v>
      </c>
      <c r="S9" s="126"/>
      <c r="T9" s="125" t="s">
        <v>22</v>
      </c>
      <c r="U9" s="126"/>
      <c r="V9" s="126"/>
      <c r="W9" s="125" t="s">
        <v>12</v>
      </c>
      <c r="X9" s="126"/>
      <c r="Y9" s="125" t="s">
        <v>22</v>
      </c>
      <c r="Z9" s="126"/>
      <c r="AA9" s="126"/>
    </row>
    <row r="10" spans="1:27" ht="32.25" customHeight="1" thickBot="1" x14ac:dyDescent="0.3">
      <c r="A10" s="124"/>
      <c r="B10" s="133"/>
      <c r="C10" s="137"/>
      <c r="D10" s="131"/>
      <c r="E10" s="32" t="s">
        <v>23</v>
      </c>
      <c r="F10" s="32" t="s">
        <v>24</v>
      </c>
      <c r="G10" s="131"/>
      <c r="H10" s="12" t="s">
        <v>11</v>
      </c>
      <c r="I10" s="64" t="s">
        <v>14</v>
      </c>
      <c r="J10" s="13" t="s">
        <v>23</v>
      </c>
      <c r="K10" s="13" t="s">
        <v>24</v>
      </c>
      <c r="L10" s="63" t="s">
        <v>14</v>
      </c>
      <c r="M10" s="12" t="s">
        <v>11</v>
      </c>
      <c r="N10" s="64" t="s">
        <v>14</v>
      </c>
      <c r="O10" s="13" t="s">
        <v>23</v>
      </c>
      <c r="P10" s="13" t="s">
        <v>24</v>
      </c>
      <c r="Q10" s="63" t="s">
        <v>14</v>
      </c>
      <c r="R10" s="12" t="s">
        <v>11</v>
      </c>
      <c r="S10" s="64" t="s">
        <v>14</v>
      </c>
      <c r="T10" s="13" t="s">
        <v>23</v>
      </c>
      <c r="U10" s="13" t="s">
        <v>24</v>
      </c>
      <c r="V10" s="63" t="s">
        <v>14</v>
      </c>
      <c r="W10" s="12" t="s">
        <v>11</v>
      </c>
      <c r="X10" s="64" t="s">
        <v>14</v>
      </c>
      <c r="Y10" s="13" t="s">
        <v>23</v>
      </c>
      <c r="Z10" s="13" t="s">
        <v>24</v>
      </c>
      <c r="AA10" s="63" t="s">
        <v>14</v>
      </c>
    </row>
    <row r="11" spans="1:27" ht="17.25" customHeight="1" thickTop="1" thickBot="1" x14ac:dyDescent="0.3">
      <c r="A11" s="104" t="s">
        <v>195</v>
      </c>
      <c r="B11" s="105"/>
      <c r="C11" s="106"/>
      <c r="D11" s="6">
        <f>SUM(H11,M11,R11,W11)</f>
        <v>270</v>
      </c>
      <c r="E11" s="31">
        <f>SUM(J11,O11,T11,Y11)</f>
        <v>165</v>
      </c>
      <c r="F11" s="31">
        <f>SUM(K11,P11,U11,Z11)</f>
        <v>15</v>
      </c>
      <c r="G11" s="65">
        <f>SUM(I11,L11,N11,Q11,S11,V11,X11,AA11)</f>
        <v>52</v>
      </c>
      <c r="H11" s="23">
        <v>120</v>
      </c>
      <c r="I11" s="66">
        <v>22</v>
      </c>
      <c r="J11" s="24">
        <v>90</v>
      </c>
      <c r="K11" s="25">
        <v>0</v>
      </c>
      <c r="L11" s="66">
        <v>8</v>
      </c>
      <c r="M11" s="23">
        <v>60</v>
      </c>
      <c r="N11" s="66">
        <v>8</v>
      </c>
      <c r="O11" s="24">
        <v>60</v>
      </c>
      <c r="P11" s="25">
        <v>15</v>
      </c>
      <c r="Q11" s="66">
        <v>5</v>
      </c>
      <c r="R11" s="23">
        <v>60</v>
      </c>
      <c r="S11" s="66">
        <v>5</v>
      </c>
      <c r="T11" s="24">
        <v>15</v>
      </c>
      <c r="U11" s="25">
        <v>0</v>
      </c>
      <c r="V11" s="66">
        <v>2</v>
      </c>
      <c r="W11" s="23">
        <v>30</v>
      </c>
      <c r="X11" s="66">
        <v>2</v>
      </c>
      <c r="Y11" s="24">
        <v>0</v>
      </c>
      <c r="Z11" s="25">
        <v>0</v>
      </c>
      <c r="AA11" s="66">
        <v>0</v>
      </c>
    </row>
    <row r="12" spans="1:27" ht="15.75" customHeight="1" x14ac:dyDescent="0.25">
      <c r="A12" s="4"/>
      <c r="B12" s="114" t="s">
        <v>44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</row>
    <row r="13" spans="1:27" x14ac:dyDescent="0.25">
      <c r="A13" s="3">
        <v>23</v>
      </c>
      <c r="B13" s="97" t="s">
        <v>98</v>
      </c>
      <c r="C13" s="15" t="s">
        <v>87</v>
      </c>
      <c r="D13" s="17">
        <f t="shared" ref="D13:D34" si="0">SUM(H13,M13,R13,W13)</f>
        <v>0</v>
      </c>
      <c r="E13" s="16">
        <f t="shared" ref="E13:E34" si="1">SUM(J13,O13,T13,Y13)</f>
        <v>30</v>
      </c>
      <c r="F13" s="16">
        <f t="shared" ref="F13:F34" si="2">SUM(K13,P13,U13,Z13)</f>
        <v>0</v>
      </c>
      <c r="G13" s="67">
        <f t="shared" ref="G13:G34" si="3">SUM(I13,L13,N13,Q13,S13,V13,X13,AA13)</f>
        <v>4</v>
      </c>
      <c r="H13" s="30"/>
      <c r="I13" s="68"/>
      <c r="J13" s="29"/>
      <c r="K13" s="20"/>
      <c r="L13" s="69"/>
      <c r="M13" s="29"/>
      <c r="N13" s="96"/>
      <c r="O13" s="29">
        <v>30</v>
      </c>
      <c r="P13" s="20"/>
      <c r="Q13" s="33">
        <v>4</v>
      </c>
      <c r="R13" s="29"/>
      <c r="S13" s="166"/>
      <c r="T13" s="29"/>
      <c r="U13" s="20"/>
      <c r="V13" s="166"/>
      <c r="W13" s="29"/>
      <c r="X13" s="166"/>
      <c r="Y13" s="29"/>
      <c r="Z13" s="20"/>
      <c r="AA13" s="166"/>
    </row>
    <row r="14" spans="1:27" x14ac:dyDescent="0.25">
      <c r="A14" s="3">
        <v>24</v>
      </c>
      <c r="B14" s="97" t="s">
        <v>99</v>
      </c>
      <c r="C14" s="15" t="s">
        <v>87</v>
      </c>
      <c r="D14" s="17">
        <f t="shared" si="0"/>
        <v>0</v>
      </c>
      <c r="E14" s="16">
        <f t="shared" si="1"/>
        <v>45</v>
      </c>
      <c r="F14" s="16">
        <f t="shared" si="2"/>
        <v>0</v>
      </c>
      <c r="G14" s="67">
        <f t="shared" si="3"/>
        <v>10</v>
      </c>
      <c r="H14" s="30"/>
      <c r="I14" s="68"/>
      <c r="J14" s="29"/>
      <c r="K14" s="20"/>
      <c r="L14" s="69"/>
      <c r="M14" s="29"/>
      <c r="N14" s="96"/>
      <c r="O14" s="29"/>
      <c r="P14" s="20"/>
      <c r="Q14" s="33"/>
      <c r="R14" s="29"/>
      <c r="S14" s="166"/>
      <c r="T14" s="29">
        <v>45</v>
      </c>
      <c r="U14" s="20"/>
      <c r="V14" s="166">
        <v>10</v>
      </c>
      <c r="W14" s="29"/>
      <c r="X14" s="166"/>
      <c r="Y14" s="29"/>
      <c r="Z14" s="20"/>
      <c r="AA14" s="166"/>
    </row>
    <row r="15" spans="1:27" x14ac:dyDescent="0.25">
      <c r="A15" s="3">
        <v>25</v>
      </c>
      <c r="B15" s="97" t="s">
        <v>124</v>
      </c>
      <c r="C15" s="15" t="s">
        <v>87</v>
      </c>
      <c r="D15" s="17">
        <f t="shared" si="0"/>
        <v>0</v>
      </c>
      <c r="E15" s="16">
        <f t="shared" si="1"/>
        <v>45</v>
      </c>
      <c r="F15" s="16">
        <f t="shared" si="2"/>
        <v>0</v>
      </c>
      <c r="G15" s="67">
        <f t="shared" si="3"/>
        <v>16</v>
      </c>
      <c r="H15" s="30"/>
      <c r="I15" s="68"/>
      <c r="J15" s="29"/>
      <c r="K15" s="20"/>
      <c r="L15" s="69"/>
      <c r="M15" s="29"/>
      <c r="N15" s="96"/>
      <c r="O15" s="29"/>
      <c r="P15" s="20"/>
      <c r="Q15" s="33"/>
      <c r="R15" s="29"/>
      <c r="S15" s="166"/>
      <c r="T15" s="29"/>
      <c r="U15" s="20"/>
      <c r="V15" s="166"/>
      <c r="W15" s="29"/>
      <c r="X15" s="166"/>
      <c r="Y15" s="29">
        <v>45</v>
      </c>
      <c r="Z15" s="20"/>
      <c r="AA15" s="166">
        <v>16</v>
      </c>
    </row>
    <row r="16" spans="1:27" x14ac:dyDescent="0.25">
      <c r="A16" s="3" t="s">
        <v>100</v>
      </c>
      <c r="B16" s="98" t="s">
        <v>101</v>
      </c>
      <c r="C16" s="15">
        <v>2</v>
      </c>
      <c r="D16" s="17">
        <f t="shared" si="0"/>
        <v>15</v>
      </c>
      <c r="E16" s="16">
        <f t="shared" si="1"/>
        <v>0</v>
      </c>
      <c r="F16" s="16">
        <f t="shared" si="2"/>
        <v>0</v>
      </c>
      <c r="G16" s="67">
        <f t="shared" si="3"/>
        <v>1</v>
      </c>
      <c r="H16" s="30"/>
      <c r="I16" s="68"/>
      <c r="J16" s="29"/>
      <c r="K16" s="20"/>
      <c r="L16" s="69"/>
      <c r="M16" s="29">
        <v>15</v>
      </c>
      <c r="N16" s="96">
        <v>1</v>
      </c>
      <c r="O16" s="29"/>
      <c r="P16" s="20"/>
      <c r="Q16" s="96"/>
      <c r="R16" s="29"/>
      <c r="S16" s="171"/>
      <c r="T16" s="29"/>
      <c r="U16" s="20"/>
      <c r="V16" s="171"/>
      <c r="W16" s="29"/>
      <c r="X16" s="171"/>
      <c r="Y16" s="29"/>
      <c r="Z16" s="20"/>
      <c r="AA16" s="171"/>
    </row>
    <row r="17" spans="1:27" x14ac:dyDescent="0.25">
      <c r="A17" s="3" t="s">
        <v>105</v>
      </c>
      <c r="B17" s="98" t="s">
        <v>104</v>
      </c>
      <c r="C17" s="15" t="s">
        <v>87</v>
      </c>
      <c r="D17" s="17">
        <f t="shared" si="0"/>
        <v>0</v>
      </c>
      <c r="E17" s="16">
        <f t="shared" si="1"/>
        <v>15</v>
      </c>
      <c r="F17" s="16">
        <f t="shared" si="2"/>
        <v>0</v>
      </c>
      <c r="G17" s="67">
        <f t="shared" si="3"/>
        <v>1</v>
      </c>
      <c r="H17" s="30"/>
      <c r="I17" s="68"/>
      <c r="J17" s="29"/>
      <c r="K17" s="20"/>
      <c r="L17" s="69"/>
      <c r="M17" s="29"/>
      <c r="N17" s="96"/>
      <c r="O17" s="29">
        <v>15</v>
      </c>
      <c r="P17" s="20"/>
      <c r="Q17" s="96">
        <v>1</v>
      </c>
      <c r="R17" s="29"/>
      <c r="S17" s="171"/>
      <c r="T17" s="29"/>
      <c r="U17" s="20"/>
      <c r="V17" s="171"/>
      <c r="W17" s="29"/>
      <c r="X17" s="171"/>
      <c r="Y17" s="29"/>
      <c r="Z17" s="20"/>
      <c r="AA17" s="171"/>
    </row>
    <row r="18" spans="1:27" ht="31.5" x14ac:dyDescent="0.25">
      <c r="A18" s="3" t="s">
        <v>107</v>
      </c>
      <c r="B18" s="98" t="s">
        <v>102</v>
      </c>
      <c r="C18" s="15">
        <v>3</v>
      </c>
      <c r="D18" s="17">
        <f t="shared" si="0"/>
        <v>15</v>
      </c>
      <c r="E18" s="16">
        <f t="shared" si="1"/>
        <v>0</v>
      </c>
      <c r="F18" s="16">
        <f t="shared" si="2"/>
        <v>0</v>
      </c>
      <c r="G18" s="67">
        <f t="shared" si="3"/>
        <v>2</v>
      </c>
      <c r="H18" s="30"/>
      <c r="I18" s="68"/>
      <c r="J18" s="29"/>
      <c r="K18" s="20"/>
      <c r="L18" s="69"/>
      <c r="M18" s="29"/>
      <c r="N18" s="96"/>
      <c r="O18" s="29"/>
      <c r="P18" s="20"/>
      <c r="Q18" s="96"/>
      <c r="R18" s="29">
        <v>15</v>
      </c>
      <c r="S18" s="171">
        <v>2</v>
      </c>
      <c r="T18" s="29"/>
      <c r="U18" s="20"/>
      <c r="V18" s="171"/>
      <c r="W18" s="29"/>
      <c r="X18" s="171"/>
      <c r="Y18" s="29"/>
      <c r="Z18" s="20"/>
      <c r="AA18" s="171"/>
    </row>
    <row r="19" spans="1:27" ht="31.5" x14ac:dyDescent="0.25">
      <c r="A19" s="3" t="s">
        <v>108</v>
      </c>
      <c r="B19" s="98" t="s">
        <v>103</v>
      </c>
      <c r="C19" s="15" t="s">
        <v>87</v>
      </c>
      <c r="D19" s="17">
        <f t="shared" si="0"/>
        <v>0</v>
      </c>
      <c r="E19" s="16">
        <f t="shared" si="1"/>
        <v>15</v>
      </c>
      <c r="F19" s="16">
        <f t="shared" si="2"/>
        <v>0</v>
      </c>
      <c r="G19" s="67">
        <f t="shared" si="3"/>
        <v>2</v>
      </c>
      <c r="H19" s="30"/>
      <c r="I19" s="68"/>
      <c r="J19" s="29"/>
      <c r="K19" s="20"/>
      <c r="L19" s="69"/>
      <c r="M19" s="29"/>
      <c r="N19" s="96"/>
      <c r="O19" s="29"/>
      <c r="P19" s="20"/>
      <c r="Q19" s="96"/>
      <c r="R19" s="29"/>
      <c r="S19" s="171"/>
      <c r="T19" s="29">
        <v>15</v>
      </c>
      <c r="U19" s="20"/>
      <c r="V19" s="171">
        <v>2</v>
      </c>
      <c r="W19" s="29"/>
      <c r="X19" s="171"/>
      <c r="Y19" s="29"/>
      <c r="Z19" s="20"/>
      <c r="AA19" s="171"/>
    </row>
    <row r="20" spans="1:27" ht="31.5" x14ac:dyDescent="0.25">
      <c r="A20" s="3" t="s">
        <v>109</v>
      </c>
      <c r="B20" s="98" t="s">
        <v>45</v>
      </c>
      <c r="C20" s="15" t="s">
        <v>87</v>
      </c>
      <c r="D20" s="17">
        <f t="shared" si="0"/>
        <v>0</v>
      </c>
      <c r="E20" s="16">
        <f t="shared" si="1"/>
        <v>15</v>
      </c>
      <c r="F20" s="16">
        <f t="shared" si="2"/>
        <v>0</v>
      </c>
      <c r="G20" s="67">
        <f t="shared" si="3"/>
        <v>2</v>
      </c>
      <c r="H20" s="30"/>
      <c r="I20" s="68"/>
      <c r="J20" s="29"/>
      <c r="K20" s="20"/>
      <c r="L20" s="69"/>
      <c r="M20" s="29"/>
      <c r="N20" s="96"/>
      <c r="O20" s="29"/>
      <c r="P20" s="20"/>
      <c r="Q20" s="96"/>
      <c r="R20" s="29"/>
      <c r="S20" s="171"/>
      <c r="T20" s="29">
        <v>15</v>
      </c>
      <c r="U20" s="20"/>
      <c r="V20" s="171">
        <v>2</v>
      </c>
      <c r="W20" s="29"/>
      <c r="X20" s="171"/>
      <c r="Y20" s="29"/>
      <c r="Z20" s="20"/>
      <c r="AA20" s="171"/>
    </row>
    <row r="21" spans="1:27" x14ac:dyDescent="0.25">
      <c r="A21" s="3" t="s">
        <v>110</v>
      </c>
      <c r="B21" s="98" t="s">
        <v>163</v>
      </c>
      <c r="C21" s="15">
        <v>2</v>
      </c>
      <c r="D21" s="17">
        <f t="shared" si="0"/>
        <v>15</v>
      </c>
      <c r="E21" s="16">
        <f t="shared" si="1"/>
        <v>0</v>
      </c>
      <c r="F21" s="16">
        <f t="shared" si="2"/>
        <v>0</v>
      </c>
      <c r="G21" s="67">
        <f t="shared" si="3"/>
        <v>1</v>
      </c>
      <c r="H21" s="30"/>
      <c r="I21" s="68"/>
      <c r="J21" s="29"/>
      <c r="K21" s="20"/>
      <c r="L21" s="69"/>
      <c r="M21" s="99">
        <v>15</v>
      </c>
      <c r="N21" s="171">
        <v>1</v>
      </c>
      <c r="O21" s="99"/>
      <c r="P21" s="101"/>
      <c r="Q21" s="100"/>
      <c r="R21" s="99"/>
      <c r="S21" s="171"/>
      <c r="T21" s="99"/>
      <c r="U21" s="101"/>
      <c r="V21" s="171"/>
      <c r="W21" s="99"/>
      <c r="X21" s="171"/>
      <c r="Y21" s="99"/>
      <c r="Z21" s="101"/>
      <c r="AA21" s="171"/>
    </row>
    <row r="22" spans="1:27" x14ac:dyDescent="0.25">
      <c r="A22" s="3" t="s">
        <v>111</v>
      </c>
      <c r="B22" s="98" t="s">
        <v>164</v>
      </c>
      <c r="C22" s="15">
        <v>2</v>
      </c>
      <c r="D22" s="17">
        <f t="shared" si="0"/>
        <v>15</v>
      </c>
      <c r="E22" s="16">
        <f t="shared" si="1"/>
        <v>0</v>
      </c>
      <c r="F22" s="16">
        <f t="shared" si="2"/>
        <v>0</v>
      </c>
      <c r="G22" s="67">
        <f t="shared" si="3"/>
        <v>2</v>
      </c>
      <c r="H22" s="30"/>
      <c r="I22" s="68"/>
      <c r="J22" s="29"/>
      <c r="K22" s="20"/>
      <c r="L22" s="69"/>
      <c r="M22" s="102">
        <v>15</v>
      </c>
      <c r="N22" s="171">
        <v>2</v>
      </c>
      <c r="O22" s="102"/>
      <c r="P22" s="101"/>
      <c r="Q22" s="171"/>
      <c r="R22" s="102"/>
      <c r="S22" s="171"/>
      <c r="T22" s="102"/>
      <c r="U22" s="101"/>
      <c r="V22" s="171"/>
      <c r="W22" s="102"/>
      <c r="X22" s="171"/>
      <c r="Y22" s="102"/>
      <c r="Z22" s="101"/>
      <c r="AA22" s="171"/>
    </row>
    <row r="23" spans="1:27" ht="24" customHeight="1" x14ac:dyDescent="0.25">
      <c r="A23" s="3" t="s">
        <v>112</v>
      </c>
      <c r="B23" s="98" t="s">
        <v>165</v>
      </c>
      <c r="C23" s="15" t="s">
        <v>87</v>
      </c>
      <c r="D23" s="17">
        <f t="shared" si="0"/>
        <v>0</v>
      </c>
      <c r="E23" s="16">
        <f t="shared" si="1"/>
        <v>15</v>
      </c>
      <c r="F23" s="16">
        <f t="shared" si="2"/>
        <v>0</v>
      </c>
      <c r="G23" s="67">
        <f t="shared" si="3"/>
        <v>1</v>
      </c>
      <c r="H23" s="30"/>
      <c r="I23" s="68"/>
      <c r="J23" s="29"/>
      <c r="K23" s="20"/>
      <c r="L23" s="69"/>
      <c r="M23" s="102"/>
      <c r="N23" s="171"/>
      <c r="O23" s="102">
        <v>15</v>
      </c>
      <c r="P23" s="101"/>
      <c r="Q23" s="171">
        <v>1</v>
      </c>
      <c r="R23" s="102"/>
      <c r="S23" s="171"/>
      <c r="T23" s="102"/>
      <c r="U23" s="101"/>
      <c r="V23" s="171"/>
      <c r="W23" s="102"/>
      <c r="X23" s="171"/>
      <c r="Y23" s="102"/>
      <c r="Z23" s="101"/>
      <c r="AA23" s="171"/>
    </row>
    <row r="24" spans="1:27" x14ac:dyDescent="0.25">
      <c r="A24" s="3" t="s">
        <v>113</v>
      </c>
      <c r="B24" s="98" t="s">
        <v>167</v>
      </c>
      <c r="C24" s="15" t="s">
        <v>87</v>
      </c>
      <c r="D24" s="17">
        <f t="shared" si="0"/>
        <v>0</v>
      </c>
      <c r="E24" s="16">
        <f t="shared" si="1"/>
        <v>15</v>
      </c>
      <c r="F24" s="16">
        <f t="shared" si="2"/>
        <v>0</v>
      </c>
      <c r="G24" s="67">
        <f t="shared" si="3"/>
        <v>2</v>
      </c>
      <c r="H24" s="30"/>
      <c r="I24" s="68"/>
      <c r="J24" s="29"/>
      <c r="K24" s="20"/>
      <c r="L24" s="69"/>
      <c r="M24" s="102"/>
      <c r="N24" s="171"/>
      <c r="O24" s="102"/>
      <c r="P24" s="101"/>
      <c r="Q24" s="171"/>
      <c r="R24" s="102"/>
      <c r="S24" s="171"/>
      <c r="T24" s="102">
        <v>15</v>
      </c>
      <c r="U24" s="101"/>
      <c r="V24" s="171">
        <v>2</v>
      </c>
      <c r="W24" s="102"/>
      <c r="X24" s="171"/>
      <c r="Y24" s="102"/>
      <c r="Z24" s="101"/>
      <c r="AA24" s="171"/>
    </row>
    <row r="25" spans="1:27" ht="31.5" x14ac:dyDescent="0.25">
      <c r="A25" s="3" t="s">
        <v>114</v>
      </c>
      <c r="B25" s="98" t="s">
        <v>46</v>
      </c>
      <c r="C25" s="15" t="s">
        <v>87</v>
      </c>
      <c r="D25" s="17">
        <f t="shared" si="0"/>
        <v>0</v>
      </c>
      <c r="E25" s="16">
        <f t="shared" si="1"/>
        <v>15</v>
      </c>
      <c r="F25" s="16">
        <f t="shared" si="2"/>
        <v>0</v>
      </c>
      <c r="G25" s="67">
        <f t="shared" si="3"/>
        <v>2</v>
      </c>
      <c r="H25" s="30"/>
      <c r="I25" s="68"/>
      <c r="J25" s="29"/>
      <c r="K25" s="20"/>
      <c r="L25" s="69"/>
      <c r="M25" s="102"/>
      <c r="N25" s="171"/>
      <c r="O25" s="102">
        <v>15</v>
      </c>
      <c r="P25" s="101"/>
      <c r="Q25" s="171">
        <v>2</v>
      </c>
      <c r="R25" s="102"/>
      <c r="S25" s="171"/>
      <c r="T25" s="102"/>
      <c r="U25" s="101"/>
      <c r="V25" s="171"/>
      <c r="W25" s="102"/>
      <c r="X25" s="171"/>
      <c r="Y25" s="102"/>
      <c r="Z25" s="101"/>
      <c r="AA25" s="171"/>
    </row>
    <row r="26" spans="1:27" x14ac:dyDescent="0.25">
      <c r="A26" s="3" t="s">
        <v>115</v>
      </c>
      <c r="B26" s="98" t="s">
        <v>47</v>
      </c>
      <c r="C26" s="15" t="s">
        <v>87</v>
      </c>
      <c r="D26" s="17">
        <f t="shared" si="0"/>
        <v>0</v>
      </c>
      <c r="E26" s="16">
        <f t="shared" si="1"/>
        <v>45</v>
      </c>
      <c r="F26" s="16">
        <f t="shared" si="2"/>
        <v>0</v>
      </c>
      <c r="G26" s="67">
        <f t="shared" si="3"/>
        <v>5</v>
      </c>
      <c r="H26" s="30"/>
      <c r="I26" s="68"/>
      <c r="J26" s="29"/>
      <c r="K26" s="20"/>
      <c r="L26" s="69"/>
      <c r="M26" s="99"/>
      <c r="N26" s="171"/>
      <c r="O26" s="99"/>
      <c r="P26" s="101"/>
      <c r="Q26" s="171"/>
      <c r="R26" s="99"/>
      <c r="S26" s="171"/>
      <c r="T26" s="99">
        <v>45</v>
      </c>
      <c r="U26" s="101"/>
      <c r="V26" s="171">
        <v>5</v>
      </c>
      <c r="W26" s="99"/>
      <c r="X26" s="171"/>
      <c r="Y26" s="99"/>
      <c r="Z26" s="101"/>
      <c r="AA26" s="171"/>
    </row>
    <row r="27" spans="1:27" x14ac:dyDescent="0.25">
      <c r="A27" s="3" t="s">
        <v>116</v>
      </c>
      <c r="B27" s="98" t="s">
        <v>166</v>
      </c>
      <c r="C27" s="15" t="s">
        <v>87</v>
      </c>
      <c r="D27" s="17">
        <f t="shared" si="0"/>
        <v>15</v>
      </c>
      <c r="E27" s="16">
        <f t="shared" si="1"/>
        <v>0</v>
      </c>
      <c r="F27" s="16">
        <f t="shared" si="2"/>
        <v>0</v>
      </c>
      <c r="G27" s="67">
        <f t="shared" si="3"/>
        <v>1</v>
      </c>
      <c r="H27" s="30"/>
      <c r="I27" s="68"/>
      <c r="J27" s="29"/>
      <c r="K27" s="20"/>
      <c r="L27" s="69"/>
      <c r="M27" s="102">
        <v>15</v>
      </c>
      <c r="N27" s="171">
        <v>1</v>
      </c>
      <c r="O27" s="102"/>
      <c r="P27" s="101"/>
      <c r="Q27" s="171"/>
      <c r="R27" s="102"/>
      <c r="S27" s="171"/>
      <c r="T27" s="102"/>
      <c r="U27" s="101"/>
      <c r="V27" s="171"/>
      <c r="W27" s="102"/>
      <c r="X27" s="171"/>
      <c r="Y27" s="102"/>
      <c r="Z27" s="101"/>
      <c r="AA27" s="171"/>
    </row>
    <row r="28" spans="1:27" x14ac:dyDescent="0.25">
      <c r="A28" s="3" t="s">
        <v>175</v>
      </c>
      <c r="B28" s="98" t="s">
        <v>173</v>
      </c>
      <c r="C28" s="15">
        <v>2</v>
      </c>
      <c r="D28" s="17">
        <f t="shared" si="0"/>
        <v>15</v>
      </c>
      <c r="E28" s="16">
        <f t="shared" si="1"/>
        <v>0</v>
      </c>
      <c r="F28" s="16">
        <f t="shared" si="2"/>
        <v>0</v>
      </c>
      <c r="G28" s="67">
        <f t="shared" si="3"/>
        <v>2</v>
      </c>
      <c r="H28" s="30"/>
      <c r="I28" s="68"/>
      <c r="J28" s="29"/>
      <c r="K28" s="20"/>
      <c r="L28" s="69"/>
      <c r="M28" s="99">
        <v>15</v>
      </c>
      <c r="N28" s="171">
        <v>2</v>
      </c>
      <c r="O28" s="99"/>
      <c r="P28" s="101"/>
      <c r="Q28" s="171"/>
      <c r="R28" s="99"/>
      <c r="S28" s="171"/>
      <c r="T28" s="99"/>
      <c r="U28" s="101"/>
      <c r="V28" s="171"/>
      <c r="W28" s="99"/>
      <c r="X28" s="171"/>
      <c r="Y28" s="99"/>
      <c r="Z28" s="101"/>
      <c r="AA28" s="171"/>
    </row>
    <row r="29" spans="1:27" x14ac:dyDescent="0.25">
      <c r="A29" s="3" t="s">
        <v>106</v>
      </c>
      <c r="B29" s="98" t="s">
        <v>174</v>
      </c>
      <c r="C29" s="15" t="s">
        <v>87</v>
      </c>
      <c r="D29" s="17">
        <f t="shared" si="0"/>
        <v>0</v>
      </c>
      <c r="E29" s="16">
        <f t="shared" si="1"/>
        <v>15</v>
      </c>
      <c r="F29" s="16">
        <f t="shared" si="2"/>
        <v>0</v>
      </c>
      <c r="G29" s="67">
        <f t="shared" si="3"/>
        <v>2</v>
      </c>
      <c r="H29" s="30"/>
      <c r="I29" s="68"/>
      <c r="J29" s="29"/>
      <c r="K29" s="20"/>
      <c r="L29" s="69"/>
      <c r="M29" s="99"/>
      <c r="N29" s="171"/>
      <c r="O29" s="99">
        <v>15</v>
      </c>
      <c r="P29" s="101"/>
      <c r="Q29" s="171">
        <v>2</v>
      </c>
      <c r="R29" s="99"/>
      <c r="S29" s="171"/>
      <c r="T29" s="99"/>
      <c r="U29" s="101"/>
      <c r="V29" s="171"/>
      <c r="W29" s="99"/>
      <c r="X29" s="171"/>
      <c r="Y29" s="99"/>
      <c r="Z29" s="101"/>
      <c r="AA29" s="171"/>
    </row>
    <row r="30" spans="1:27" x14ac:dyDescent="0.25">
      <c r="A30" s="3" t="s">
        <v>117</v>
      </c>
      <c r="B30" s="98" t="s">
        <v>48</v>
      </c>
      <c r="C30" s="15" t="s">
        <v>87</v>
      </c>
      <c r="D30" s="17">
        <f t="shared" si="0"/>
        <v>0</v>
      </c>
      <c r="E30" s="16">
        <f t="shared" si="1"/>
        <v>15</v>
      </c>
      <c r="F30" s="16">
        <f t="shared" si="2"/>
        <v>0</v>
      </c>
      <c r="G30" s="67">
        <f t="shared" si="3"/>
        <v>3</v>
      </c>
      <c r="H30" s="30"/>
      <c r="I30" s="68"/>
      <c r="J30" s="29"/>
      <c r="K30" s="20"/>
      <c r="L30" s="69"/>
      <c r="M30" s="102"/>
      <c r="N30" s="171"/>
      <c r="O30" s="102"/>
      <c r="P30" s="101"/>
      <c r="Q30" s="171"/>
      <c r="R30" s="102"/>
      <c r="S30" s="171"/>
      <c r="T30" s="102"/>
      <c r="U30" s="101"/>
      <c r="V30" s="171"/>
      <c r="W30" s="102"/>
      <c r="X30" s="171"/>
      <c r="Y30" s="102">
        <v>15</v>
      </c>
      <c r="Z30" s="101"/>
      <c r="AA30" s="171">
        <v>3</v>
      </c>
    </row>
    <row r="31" spans="1:27" x14ac:dyDescent="0.25">
      <c r="A31" s="3" t="s">
        <v>159</v>
      </c>
      <c r="B31" s="98" t="s">
        <v>49</v>
      </c>
      <c r="C31" s="15">
        <v>4</v>
      </c>
      <c r="D31" s="17">
        <f t="shared" si="0"/>
        <v>15</v>
      </c>
      <c r="E31" s="16">
        <f t="shared" si="1"/>
        <v>0</v>
      </c>
      <c r="F31" s="16">
        <f t="shared" si="2"/>
        <v>0</v>
      </c>
      <c r="G31" s="67">
        <f t="shared" si="3"/>
        <v>3</v>
      </c>
      <c r="H31" s="30"/>
      <c r="I31" s="68"/>
      <c r="J31" s="29"/>
      <c r="K31" s="20"/>
      <c r="L31" s="69"/>
      <c r="M31" s="29"/>
      <c r="N31" s="171"/>
      <c r="O31" s="29"/>
      <c r="P31" s="20"/>
      <c r="Q31" s="171"/>
      <c r="R31" s="29"/>
      <c r="S31" s="171"/>
      <c r="T31" s="29"/>
      <c r="U31" s="20"/>
      <c r="V31" s="171"/>
      <c r="W31" s="29">
        <v>15</v>
      </c>
      <c r="X31" s="171">
        <v>3</v>
      </c>
      <c r="Y31" s="29"/>
      <c r="Z31" s="20"/>
      <c r="AA31" s="171"/>
    </row>
    <row r="32" spans="1:27" x14ac:dyDescent="0.25">
      <c r="A32" s="3" t="s">
        <v>160</v>
      </c>
      <c r="B32" s="98" t="s">
        <v>168</v>
      </c>
      <c r="C32" s="15">
        <v>4</v>
      </c>
      <c r="D32" s="17">
        <f t="shared" si="0"/>
        <v>15</v>
      </c>
      <c r="E32" s="16">
        <f t="shared" si="1"/>
        <v>0</v>
      </c>
      <c r="F32" s="16">
        <f t="shared" si="2"/>
        <v>0</v>
      </c>
      <c r="G32" s="67">
        <f t="shared" si="3"/>
        <v>3</v>
      </c>
      <c r="H32" s="30"/>
      <c r="I32" s="68"/>
      <c r="J32" s="29"/>
      <c r="K32" s="20"/>
      <c r="L32" s="69"/>
      <c r="M32" s="29"/>
      <c r="N32" s="171"/>
      <c r="O32" s="29"/>
      <c r="P32" s="20"/>
      <c r="Q32" s="171"/>
      <c r="R32" s="29"/>
      <c r="S32" s="171"/>
      <c r="T32" s="29"/>
      <c r="U32" s="20"/>
      <c r="V32" s="171"/>
      <c r="W32" s="29">
        <v>15</v>
      </c>
      <c r="X32" s="171">
        <v>3</v>
      </c>
      <c r="Y32" s="29"/>
      <c r="Z32" s="20"/>
      <c r="AA32" s="171"/>
    </row>
    <row r="33" spans="1:27" ht="16.5" thickBot="1" x14ac:dyDescent="0.3">
      <c r="A33" s="3" t="s">
        <v>160</v>
      </c>
      <c r="B33" s="2" t="s">
        <v>169</v>
      </c>
      <c r="C33" s="15" t="s">
        <v>87</v>
      </c>
      <c r="D33" s="17">
        <f t="shared" si="0"/>
        <v>0</v>
      </c>
      <c r="E33" s="16">
        <f t="shared" si="1"/>
        <v>15</v>
      </c>
      <c r="F33" s="16">
        <f t="shared" si="2"/>
        <v>0</v>
      </c>
      <c r="G33" s="67">
        <f t="shared" si="3"/>
        <v>3</v>
      </c>
      <c r="H33" s="30"/>
      <c r="I33" s="68"/>
      <c r="J33" s="29"/>
      <c r="K33" s="20"/>
      <c r="L33" s="69"/>
      <c r="M33" s="29"/>
      <c r="N33" s="171"/>
      <c r="O33" s="29"/>
      <c r="P33" s="20"/>
      <c r="Q33" s="171"/>
      <c r="R33" s="29"/>
      <c r="S33" s="171"/>
      <c r="T33" s="29"/>
      <c r="U33" s="20"/>
      <c r="V33" s="171"/>
      <c r="W33" s="29"/>
      <c r="X33" s="171"/>
      <c r="Y33" s="29">
        <v>15</v>
      </c>
      <c r="Z33" s="20"/>
      <c r="AA33" s="171">
        <v>3</v>
      </c>
    </row>
    <row r="34" spans="1:27" ht="15.75" customHeight="1" thickTop="1" thickBot="1" x14ac:dyDescent="0.3">
      <c r="A34" s="111" t="s">
        <v>196</v>
      </c>
      <c r="B34" s="112"/>
      <c r="C34" s="161"/>
      <c r="D34" s="5">
        <f t="shared" si="0"/>
        <v>120</v>
      </c>
      <c r="E34" s="11">
        <f t="shared" si="1"/>
        <v>300</v>
      </c>
      <c r="F34" s="11">
        <f t="shared" si="2"/>
        <v>0</v>
      </c>
      <c r="G34" s="70">
        <f t="shared" si="3"/>
        <v>68</v>
      </c>
      <c r="H34" s="26">
        <f t="shared" ref="H34:P34" si="4">SUM(H13:H33)</f>
        <v>0</v>
      </c>
      <c r="I34" s="71">
        <f t="shared" si="4"/>
        <v>0</v>
      </c>
      <c r="J34" s="27">
        <f t="shared" si="4"/>
        <v>0</v>
      </c>
      <c r="K34" s="28">
        <f t="shared" si="4"/>
        <v>0</v>
      </c>
      <c r="L34" s="71">
        <f t="shared" si="4"/>
        <v>0</v>
      </c>
      <c r="M34" s="26">
        <f t="shared" si="4"/>
        <v>75</v>
      </c>
      <c r="N34" s="71">
        <f t="shared" si="4"/>
        <v>7</v>
      </c>
      <c r="O34" s="27">
        <f t="shared" si="4"/>
        <v>90</v>
      </c>
      <c r="P34" s="28">
        <f t="shared" si="4"/>
        <v>0</v>
      </c>
      <c r="Q34" s="71">
        <f t="shared" ref="Q34:Z34" si="5">SUM(Q13:Q33)</f>
        <v>10</v>
      </c>
      <c r="R34" s="26">
        <f t="shared" si="5"/>
        <v>15</v>
      </c>
      <c r="S34" s="170">
        <f t="shared" si="5"/>
        <v>2</v>
      </c>
      <c r="T34" s="27">
        <f t="shared" si="5"/>
        <v>135</v>
      </c>
      <c r="U34" s="28">
        <f t="shared" si="5"/>
        <v>0</v>
      </c>
      <c r="V34" s="170">
        <f t="shared" si="5"/>
        <v>21</v>
      </c>
      <c r="W34" s="26">
        <f t="shared" si="5"/>
        <v>30</v>
      </c>
      <c r="X34" s="170">
        <f t="shared" si="5"/>
        <v>6</v>
      </c>
      <c r="Y34" s="27">
        <f t="shared" si="5"/>
        <v>75</v>
      </c>
      <c r="Z34" s="28">
        <f t="shared" si="5"/>
        <v>0</v>
      </c>
      <c r="AA34" s="170">
        <f t="shared" ref="AA34" si="6">SUM(AA13:AA33)</f>
        <v>22</v>
      </c>
    </row>
    <row r="35" spans="1:27" s="10" customFormat="1" ht="17.25" customHeight="1" thickTop="1" thickBot="1" x14ac:dyDescent="0.3">
      <c r="A35" s="111" t="s">
        <v>197</v>
      </c>
      <c r="B35" s="112"/>
      <c r="C35" s="113"/>
      <c r="D35" s="17">
        <f t="shared" ref="D35:P35" si="7">D11+D34</f>
        <v>390</v>
      </c>
      <c r="E35" s="16">
        <f t="shared" si="7"/>
        <v>465</v>
      </c>
      <c r="F35" s="16">
        <f t="shared" si="7"/>
        <v>15</v>
      </c>
      <c r="G35" s="70">
        <f t="shared" si="7"/>
        <v>120</v>
      </c>
      <c r="H35" s="26">
        <f t="shared" si="7"/>
        <v>120</v>
      </c>
      <c r="I35" s="71">
        <f t="shared" si="7"/>
        <v>22</v>
      </c>
      <c r="J35" s="27">
        <f t="shared" si="7"/>
        <v>90</v>
      </c>
      <c r="K35" s="28">
        <f t="shared" si="7"/>
        <v>0</v>
      </c>
      <c r="L35" s="71">
        <f t="shared" si="7"/>
        <v>8</v>
      </c>
      <c r="M35" s="26">
        <f t="shared" si="7"/>
        <v>135</v>
      </c>
      <c r="N35" s="71">
        <f t="shared" si="7"/>
        <v>15</v>
      </c>
      <c r="O35" s="27">
        <f t="shared" si="7"/>
        <v>150</v>
      </c>
      <c r="P35" s="28">
        <f t="shared" si="7"/>
        <v>15</v>
      </c>
      <c r="Q35" s="71">
        <f t="shared" ref="Q35:Y35" si="8">Q11+Q34</f>
        <v>15</v>
      </c>
      <c r="R35" s="26">
        <f t="shared" si="8"/>
        <v>75</v>
      </c>
      <c r="S35" s="170">
        <f t="shared" si="8"/>
        <v>7</v>
      </c>
      <c r="T35" s="27">
        <f t="shared" si="8"/>
        <v>150</v>
      </c>
      <c r="U35" s="28">
        <f t="shared" si="8"/>
        <v>0</v>
      </c>
      <c r="V35" s="170">
        <f t="shared" si="8"/>
        <v>23</v>
      </c>
      <c r="W35" s="26">
        <f t="shared" si="8"/>
        <v>60</v>
      </c>
      <c r="X35" s="170">
        <f t="shared" si="8"/>
        <v>8</v>
      </c>
      <c r="Y35" s="27">
        <f t="shared" si="8"/>
        <v>75</v>
      </c>
      <c r="Z35" s="28">
        <f t="shared" ref="Z35:AA35" si="9">Z11+Z34</f>
        <v>0</v>
      </c>
      <c r="AA35" s="71">
        <f t="shared" si="9"/>
        <v>22</v>
      </c>
    </row>
    <row r="36" spans="1:27" s="10" customFormat="1" ht="17.25" customHeight="1" thickTop="1" thickBot="1" x14ac:dyDescent="0.3">
      <c r="A36" s="107" t="s">
        <v>50</v>
      </c>
      <c r="B36" s="108"/>
      <c r="C36" s="109"/>
      <c r="D36" s="148">
        <f>SUM(H36,M36,R36,W36)</f>
        <v>7</v>
      </c>
      <c r="E36" s="149"/>
      <c r="F36" s="149"/>
      <c r="G36" s="150"/>
      <c r="H36" s="151">
        <f>COUNTIF(C13:C33,1)</f>
        <v>0</v>
      </c>
      <c r="I36" s="153"/>
      <c r="J36" s="153"/>
      <c r="K36" s="153"/>
      <c r="L36" s="162"/>
      <c r="M36" s="152">
        <f>COUNTIF(C13:C33,2)</f>
        <v>4</v>
      </c>
      <c r="N36" s="153"/>
      <c r="O36" s="153"/>
      <c r="P36" s="153"/>
      <c r="Q36" s="109"/>
      <c r="R36" s="152">
        <f>COUNTIF(C13:C33,3)</f>
        <v>1</v>
      </c>
      <c r="S36" s="153"/>
      <c r="T36" s="153"/>
      <c r="U36" s="153"/>
      <c r="V36" s="109"/>
      <c r="W36" s="152">
        <f>COUNTIF(C13:C33,4)</f>
        <v>2</v>
      </c>
      <c r="X36" s="153"/>
      <c r="Y36" s="153"/>
      <c r="Z36" s="153"/>
      <c r="AA36" s="109"/>
    </row>
    <row r="38" spans="1:27" x14ac:dyDescent="0.25">
      <c r="A38" s="89" t="s">
        <v>82</v>
      </c>
    </row>
    <row r="39" spans="1:27" x14ac:dyDescent="0.25">
      <c r="A39" s="8" t="s">
        <v>172</v>
      </c>
    </row>
  </sheetData>
  <mergeCells count="31">
    <mergeCell ref="R36:V36"/>
    <mergeCell ref="W36:AA36"/>
    <mergeCell ref="A35:C35"/>
    <mergeCell ref="A36:C36"/>
    <mergeCell ref="D36:G36"/>
    <mergeCell ref="H36:L36"/>
    <mergeCell ref="M36:Q36"/>
    <mergeCell ref="W9:X9"/>
    <mergeCell ref="Y9:AA9"/>
    <mergeCell ref="A11:C11"/>
    <mergeCell ref="B12:AA12"/>
    <mergeCell ref="A34:C34"/>
    <mergeCell ref="O9:Q9"/>
    <mergeCell ref="R9:S9"/>
    <mergeCell ref="T9:V9"/>
    <mergeCell ref="A6:A10"/>
    <mergeCell ref="B6:B10"/>
    <mergeCell ref="C6:AA6"/>
    <mergeCell ref="C7:C10"/>
    <mergeCell ref="D7:G8"/>
    <mergeCell ref="H7:AA7"/>
    <mergeCell ref="H8:L8"/>
    <mergeCell ref="M8:Q8"/>
    <mergeCell ref="R8:V8"/>
    <mergeCell ref="W8:AA8"/>
    <mergeCell ref="M9:N9"/>
    <mergeCell ref="D9:D10"/>
    <mergeCell ref="E9:F9"/>
    <mergeCell ref="G9:G10"/>
    <mergeCell ref="H9:I9"/>
    <mergeCell ref="J9:L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A65"/>
  <sheetViews>
    <sheetView zoomScale="70" zoomScaleNormal="70" workbookViewId="0">
      <selection activeCell="D38" sqref="D38"/>
    </sheetView>
  </sheetViews>
  <sheetFormatPr defaultRowHeight="15.75" x14ac:dyDescent="0.25"/>
  <cols>
    <col min="1" max="1" width="9.5703125" style="8" customWidth="1"/>
    <col min="2" max="2" width="72" style="1" customWidth="1"/>
    <col min="3" max="3" width="11.42578125" style="8" customWidth="1"/>
    <col min="4" max="5" width="8.140625" style="8" customWidth="1"/>
    <col min="6" max="6" width="10.140625" style="8" customWidth="1"/>
    <col min="7" max="7" width="8.140625" style="8" customWidth="1"/>
    <col min="8" max="10" width="6.42578125" style="8" customWidth="1"/>
    <col min="11" max="11" width="10.7109375" style="8" customWidth="1"/>
    <col min="12" max="12" width="6.42578125" style="1" customWidth="1"/>
    <col min="13" max="15" width="8.5703125" style="1" customWidth="1"/>
    <col min="16" max="16" width="9.7109375" style="1" customWidth="1"/>
    <col min="17" max="20" width="9.140625" style="1"/>
    <col min="21" max="21" width="11.28515625" style="1" customWidth="1"/>
    <col min="22" max="25" width="9.140625" style="1"/>
    <col min="26" max="26" width="10.7109375" style="1" customWidth="1"/>
    <col min="27" max="16384" width="9.140625" style="1"/>
  </cols>
  <sheetData>
    <row r="1" spans="1:27" x14ac:dyDescent="0.25">
      <c r="A1" s="7" t="s">
        <v>8</v>
      </c>
    </row>
    <row r="2" spans="1:27" x14ac:dyDescent="0.25">
      <c r="A2" s="7" t="s">
        <v>51</v>
      </c>
      <c r="B2" s="9"/>
    </row>
    <row r="3" spans="1:27" x14ac:dyDescent="0.25">
      <c r="A3" s="7" t="s">
        <v>176</v>
      </c>
      <c r="B3" s="9"/>
    </row>
    <row r="4" spans="1:27" x14ac:dyDescent="0.25">
      <c r="A4" s="7" t="s">
        <v>15</v>
      </c>
      <c r="B4" s="9"/>
    </row>
    <row r="5" spans="1:27" ht="16.5" thickBot="1" x14ac:dyDescent="0.3">
      <c r="A5" s="7" t="s">
        <v>192</v>
      </c>
      <c r="B5" s="9"/>
    </row>
    <row r="6" spans="1:27" ht="17.25" customHeight="1" x14ac:dyDescent="0.25">
      <c r="A6" s="123" t="s">
        <v>6</v>
      </c>
      <c r="B6" s="132" t="s">
        <v>0</v>
      </c>
      <c r="C6" s="134" t="s">
        <v>21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spans="1:27" ht="15.75" customHeight="1" x14ac:dyDescent="0.25">
      <c r="A7" s="124"/>
      <c r="B7" s="133"/>
      <c r="C7" s="136" t="s">
        <v>7</v>
      </c>
      <c r="D7" s="110" t="s">
        <v>13</v>
      </c>
      <c r="E7" s="110"/>
      <c r="F7" s="110"/>
      <c r="G7" s="130"/>
      <c r="H7" s="138" t="s">
        <v>1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40"/>
    </row>
    <row r="8" spans="1:27" x14ac:dyDescent="0.25">
      <c r="A8" s="124"/>
      <c r="B8" s="133"/>
      <c r="C8" s="137"/>
      <c r="D8" s="130"/>
      <c r="E8" s="130"/>
      <c r="F8" s="130"/>
      <c r="G8" s="130"/>
      <c r="H8" s="157" t="s">
        <v>2</v>
      </c>
      <c r="I8" s="158"/>
      <c r="J8" s="158"/>
      <c r="K8" s="158"/>
      <c r="L8" s="159"/>
      <c r="M8" s="127" t="s">
        <v>3</v>
      </c>
      <c r="N8" s="128"/>
      <c r="O8" s="128"/>
      <c r="P8" s="128"/>
      <c r="Q8" s="129"/>
      <c r="R8" s="127" t="s">
        <v>4</v>
      </c>
      <c r="S8" s="128"/>
      <c r="T8" s="128"/>
      <c r="U8" s="128"/>
      <c r="V8" s="129"/>
      <c r="W8" s="127" t="s">
        <v>5</v>
      </c>
      <c r="X8" s="128"/>
      <c r="Y8" s="128"/>
      <c r="Z8" s="128"/>
      <c r="AA8" s="129"/>
    </row>
    <row r="9" spans="1:27" ht="32.25" customHeight="1" x14ac:dyDescent="0.25">
      <c r="A9" s="124"/>
      <c r="B9" s="133"/>
      <c r="C9" s="137"/>
      <c r="D9" s="131" t="s">
        <v>25</v>
      </c>
      <c r="E9" s="141" t="s">
        <v>22</v>
      </c>
      <c r="F9" s="142"/>
      <c r="G9" s="160" t="s">
        <v>26</v>
      </c>
      <c r="H9" s="157" t="s">
        <v>12</v>
      </c>
      <c r="I9" s="159"/>
      <c r="J9" s="157" t="s">
        <v>22</v>
      </c>
      <c r="K9" s="158"/>
      <c r="L9" s="159"/>
      <c r="M9" s="125" t="s">
        <v>12</v>
      </c>
      <c r="N9" s="126"/>
      <c r="O9" s="125" t="s">
        <v>22</v>
      </c>
      <c r="P9" s="126"/>
      <c r="Q9" s="126"/>
      <c r="R9" s="125" t="s">
        <v>12</v>
      </c>
      <c r="S9" s="126"/>
      <c r="T9" s="125" t="s">
        <v>22</v>
      </c>
      <c r="U9" s="126"/>
      <c r="V9" s="126"/>
      <c r="W9" s="125" t="s">
        <v>12</v>
      </c>
      <c r="X9" s="126"/>
      <c r="Y9" s="125" t="s">
        <v>22</v>
      </c>
      <c r="Z9" s="126"/>
      <c r="AA9" s="126"/>
    </row>
    <row r="10" spans="1:27" ht="32.25" customHeight="1" thickBot="1" x14ac:dyDescent="0.3">
      <c r="A10" s="124"/>
      <c r="B10" s="133"/>
      <c r="C10" s="137"/>
      <c r="D10" s="131"/>
      <c r="E10" s="32" t="s">
        <v>23</v>
      </c>
      <c r="F10" s="32" t="s">
        <v>24</v>
      </c>
      <c r="G10" s="131"/>
      <c r="H10" s="12" t="s">
        <v>11</v>
      </c>
      <c r="I10" s="64" t="s">
        <v>14</v>
      </c>
      <c r="J10" s="13" t="s">
        <v>23</v>
      </c>
      <c r="K10" s="13" t="s">
        <v>24</v>
      </c>
      <c r="L10" s="63" t="s">
        <v>14</v>
      </c>
      <c r="M10" s="12" t="s">
        <v>11</v>
      </c>
      <c r="N10" s="64" t="s">
        <v>14</v>
      </c>
      <c r="O10" s="13" t="s">
        <v>23</v>
      </c>
      <c r="P10" s="13" t="s">
        <v>24</v>
      </c>
      <c r="Q10" s="63" t="s">
        <v>14</v>
      </c>
      <c r="R10" s="12" t="s">
        <v>11</v>
      </c>
      <c r="S10" s="64" t="s">
        <v>14</v>
      </c>
      <c r="T10" s="13" t="s">
        <v>23</v>
      </c>
      <c r="U10" s="13" t="s">
        <v>24</v>
      </c>
      <c r="V10" s="63" t="s">
        <v>14</v>
      </c>
      <c r="W10" s="12" t="s">
        <v>11</v>
      </c>
      <c r="X10" s="64" t="s">
        <v>14</v>
      </c>
      <c r="Y10" s="13" t="s">
        <v>23</v>
      </c>
      <c r="Z10" s="13" t="s">
        <v>24</v>
      </c>
      <c r="AA10" s="64" t="s">
        <v>14</v>
      </c>
    </row>
    <row r="11" spans="1:27" ht="17.25" customHeight="1" thickTop="1" thickBot="1" x14ac:dyDescent="0.3">
      <c r="A11" s="104" t="s">
        <v>195</v>
      </c>
      <c r="B11" s="105"/>
      <c r="C11" s="106"/>
      <c r="D11" s="6">
        <f>SUM(H11,M11,R11,W11)</f>
        <v>270</v>
      </c>
      <c r="E11" s="31">
        <f>SUM(J11,O11,T11,Y11)</f>
        <v>165</v>
      </c>
      <c r="F11" s="31">
        <f>SUM(K11,P11,U11,Z11)</f>
        <v>15</v>
      </c>
      <c r="G11" s="65">
        <f>SUM(I11,L11,N11,Q11,S11,V11,X11,AA11)</f>
        <v>52</v>
      </c>
      <c r="H11" s="23">
        <v>120</v>
      </c>
      <c r="I11" s="66">
        <v>22</v>
      </c>
      <c r="J11" s="24">
        <v>90</v>
      </c>
      <c r="K11" s="25">
        <v>0</v>
      </c>
      <c r="L11" s="66">
        <v>8</v>
      </c>
      <c r="M11" s="23">
        <v>60</v>
      </c>
      <c r="N11" s="66">
        <v>8</v>
      </c>
      <c r="O11" s="24">
        <v>60</v>
      </c>
      <c r="P11" s="25">
        <v>15</v>
      </c>
      <c r="Q11" s="66">
        <v>5</v>
      </c>
      <c r="R11" s="23">
        <v>60</v>
      </c>
      <c r="S11" s="66">
        <v>5</v>
      </c>
      <c r="T11" s="24">
        <v>15</v>
      </c>
      <c r="U11" s="25">
        <v>0</v>
      </c>
      <c r="V11" s="66">
        <v>2</v>
      </c>
      <c r="W11" s="23">
        <v>30</v>
      </c>
      <c r="X11" s="66">
        <v>2</v>
      </c>
      <c r="Y11" s="24">
        <v>0</v>
      </c>
      <c r="Z11" s="25">
        <v>0</v>
      </c>
      <c r="AA11" s="66">
        <v>0</v>
      </c>
    </row>
    <row r="12" spans="1:27" ht="15.75" customHeight="1" x14ac:dyDescent="0.25">
      <c r="A12" s="4"/>
      <c r="B12" s="114" t="s">
        <v>44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7"/>
    </row>
    <row r="13" spans="1:27" x14ac:dyDescent="0.25">
      <c r="A13" s="3">
        <v>23</v>
      </c>
      <c r="B13" s="97" t="s">
        <v>98</v>
      </c>
      <c r="C13" s="15" t="s">
        <v>87</v>
      </c>
      <c r="D13" s="17">
        <f t="shared" ref="D13:D31" si="0">SUM(H13,M13,R13,W13)</f>
        <v>0</v>
      </c>
      <c r="E13" s="16">
        <f t="shared" ref="E13:E31" si="1">SUM(J13,O13,T13,Y13)</f>
        <v>30</v>
      </c>
      <c r="F13" s="16">
        <f t="shared" ref="F13:F31" si="2">SUM(K13,P13,U13,Z13)</f>
        <v>0</v>
      </c>
      <c r="G13" s="67">
        <f t="shared" ref="G13:G31" si="3">SUM(I13,L13,N13,Q13,S13,V13,X13,AA13)</f>
        <v>4</v>
      </c>
      <c r="H13" s="30"/>
      <c r="I13" s="68"/>
      <c r="J13" s="29"/>
      <c r="K13" s="20"/>
      <c r="L13" s="69"/>
      <c r="M13" s="29"/>
      <c r="N13" s="68"/>
      <c r="O13" s="29">
        <v>30</v>
      </c>
      <c r="P13" s="20"/>
      <c r="Q13" s="166">
        <v>4</v>
      </c>
      <c r="R13" s="29"/>
      <c r="S13" s="38"/>
      <c r="T13" s="29"/>
      <c r="U13" s="20"/>
      <c r="V13" s="166"/>
      <c r="W13" s="29"/>
      <c r="X13" s="38"/>
      <c r="Y13" s="29"/>
      <c r="Z13" s="20"/>
      <c r="AA13" s="166"/>
    </row>
    <row r="14" spans="1:27" x14ac:dyDescent="0.25">
      <c r="A14" s="3">
        <v>24</v>
      </c>
      <c r="B14" s="97" t="s">
        <v>99</v>
      </c>
      <c r="C14" s="15" t="s">
        <v>87</v>
      </c>
      <c r="D14" s="17">
        <f t="shared" si="0"/>
        <v>0</v>
      </c>
      <c r="E14" s="16">
        <f t="shared" si="1"/>
        <v>45</v>
      </c>
      <c r="F14" s="16">
        <f t="shared" si="2"/>
        <v>0</v>
      </c>
      <c r="G14" s="67">
        <f t="shared" si="3"/>
        <v>10</v>
      </c>
      <c r="H14" s="30"/>
      <c r="I14" s="68"/>
      <c r="J14" s="29"/>
      <c r="K14" s="20"/>
      <c r="L14" s="69"/>
      <c r="M14" s="29"/>
      <c r="N14" s="68"/>
      <c r="O14" s="29"/>
      <c r="P14" s="20"/>
      <c r="Q14" s="166"/>
      <c r="R14" s="29"/>
      <c r="S14" s="38"/>
      <c r="T14" s="29">
        <v>45</v>
      </c>
      <c r="U14" s="20"/>
      <c r="V14" s="166">
        <v>10</v>
      </c>
      <c r="W14" s="29"/>
      <c r="X14" s="38"/>
      <c r="Y14" s="29"/>
      <c r="Z14" s="20"/>
      <c r="AA14" s="166"/>
    </row>
    <row r="15" spans="1:27" x14ac:dyDescent="0.25">
      <c r="A15" s="3">
        <v>25</v>
      </c>
      <c r="B15" s="97" t="s">
        <v>124</v>
      </c>
      <c r="C15" s="15" t="s">
        <v>87</v>
      </c>
      <c r="D15" s="17">
        <f t="shared" si="0"/>
        <v>0</v>
      </c>
      <c r="E15" s="16">
        <f t="shared" si="1"/>
        <v>45</v>
      </c>
      <c r="F15" s="16">
        <f t="shared" si="2"/>
        <v>0</v>
      </c>
      <c r="G15" s="67">
        <f t="shared" si="3"/>
        <v>16</v>
      </c>
      <c r="H15" s="30"/>
      <c r="I15" s="68"/>
      <c r="J15" s="29"/>
      <c r="K15" s="20"/>
      <c r="L15" s="69"/>
      <c r="M15" s="29"/>
      <c r="N15" s="68"/>
      <c r="O15" s="29"/>
      <c r="P15" s="20"/>
      <c r="Q15" s="166"/>
      <c r="R15" s="29"/>
      <c r="S15" s="38"/>
      <c r="T15" s="29"/>
      <c r="U15" s="20"/>
      <c r="V15" s="166"/>
      <c r="W15" s="29"/>
      <c r="X15" s="38"/>
      <c r="Y15" s="29">
        <v>45</v>
      </c>
      <c r="Z15" s="20"/>
      <c r="AA15" s="166">
        <v>16</v>
      </c>
    </row>
    <row r="16" spans="1:27" x14ac:dyDescent="0.25">
      <c r="A16" s="3" t="s">
        <v>100</v>
      </c>
      <c r="B16" s="2" t="s">
        <v>180</v>
      </c>
      <c r="C16" s="15">
        <v>2</v>
      </c>
      <c r="D16" s="17">
        <f t="shared" si="0"/>
        <v>15</v>
      </c>
      <c r="E16" s="16">
        <f t="shared" si="1"/>
        <v>0</v>
      </c>
      <c r="F16" s="16">
        <f t="shared" si="2"/>
        <v>0</v>
      </c>
      <c r="G16" s="67">
        <f t="shared" si="3"/>
        <v>2</v>
      </c>
      <c r="H16" s="29"/>
      <c r="I16" s="103"/>
      <c r="J16" s="29"/>
      <c r="K16" s="20"/>
      <c r="L16" s="103"/>
      <c r="M16" s="29">
        <v>15</v>
      </c>
      <c r="N16" s="96">
        <v>2</v>
      </c>
      <c r="O16" s="29"/>
      <c r="P16" s="20"/>
      <c r="Q16" s="103"/>
      <c r="R16" s="29"/>
      <c r="S16" s="68"/>
      <c r="T16" s="29"/>
      <c r="U16" s="20"/>
      <c r="V16" s="69"/>
      <c r="W16" s="29"/>
      <c r="X16" s="96"/>
      <c r="Y16" s="29"/>
      <c r="Z16" s="20"/>
      <c r="AA16" s="172"/>
    </row>
    <row r="17" spans="1:27" x14ac:dyDescent="0.25">
      <c r="A17" s="3" t="s">
        <v>105</v>
      </c>
      <c r="B17" s="2" t="s">
        <v>181</v>
      </c>
      <c r="C17" s="15" t="s">
        <v>87</v>
      </c>
      <c r="D17" s="17">
        <f t="shared" si="0"/>
        <v>0</v>
      </c>
      <c r="E17" s="16">
        <f t="shared" si="1"/>
        <v>30</v>
      </c>
      <c r="F17" s="16">
        <f t="shared" si="2"/>
        <v>0</v>
      </c>
      <c r="G17" s="67">
        <f t="shared" si="3"/>
        <v>4</v>
      </c>
      <c r="H17" s="29"/>
      <c r="I17" s="103"/>
      <c r="J17" s="29"/>
      <c r="K17" s="20"/>
      <c r="L17" s="103"/>
      <c r="M17" s="29"/>
      <c r="N17" s="96"/>
      <c r="O17" s="29">
        <v>30</v>
      </c>
      <c r="P17" s="20"/>
      <c r="Q17" s="96">
        <v>4</v>
      </c>
      <c r="R17" s="29"/>
      <c r="S17" s="68"/>
      <c r="T17" s="29"/>
      <c r="U17" s="20"/>
      <c r="V17" s="69"/>
      <c r="W17" s="29"/>
      <c r="X17" s="96"/>
      <c r="Y17" s="29"/>
      <c r="Z17" s="20"/>
      <c r="AA17" s="103"/>
    </row>
    <row r="18" spans="1:27" x14ac:dyDescent="0.25">
      <c r="A18" s="3" t="s">
        <v>107</v>
      </c>
      <c r="B18" s="2" t="s">
        <v>182</v>
      </c>
      <c r="C18" s="15">
        <v>2</v>
      </c>
      <c r="D18" s="17">
        <f t="shared" si="0"/>
        <v>15</v>
      </c>
      <c r="E18" s="16">
        <f t="shared" si="1"/>
        <v>0</v>
      </c>
      <c r="F18" s="16">
        <f t="shared" si="2"/>
        <v>0</v>
      </c>
      <c r="G18" s="67">
        <f t="shared" si="3"/>
        <v>3</v>
      </c>
      <c r="H18" s="29"/>
      <c r="I18" s="103"/>
      <c r="J18" s="29"/>
      <c r="K18" s="20"/>
      <c r="L18" s="103"/>
      <c r="M18" s="29">
        <v>15</v>
      </c>
      <c r="N18" s="96">
        <v>3</v>
      </c>
      <c r="O18" s="29"/>
      <c r="P18" s="20"/>
      <c r="Q18" s="96"/>
      <c r="R18" s="29"/>
      <c r="S18" s="68"/>
      <c r="T18" s="29"/>
      <c r="U18" s="20"/>
      <c r="V18" s="69"/>
      <c r="W18" s="29"/>
      <c r="X18" s="96"/>
      <c r="Y18" s="29"/>
      <c r="Z18" s="20"/>
      <c r="AA18" s="103"/>
    </row>
    <row r="19" spans="1:27" x14ac:dyDescent="0.25">
      <c r="A19" s="3" t="s">
        <v>108</v>
      </c>
      <c r="B19" s="2" t="s">
        <v>183</v>
      </c>
      <c r="C19" s="15" t="s">
        <v>87</v>
      </c>
      <c r="D19" s="17">
        <f t="shared" si="0"/>
        <v>0</v>
      </c>
      <c r="E19" s="16">
        <f t="shared" si="1"/>
        <v>30</v>
      </c>
      <c r="F19" s="16">
        <f t="shared" si="2"/>
        <v>0</v>
      </c>
      <c r="G19" s="67">
        <f t="shared" si="3"/>
        <v>4</v>
      </c>
      <c r="H19" s="29"/>
      <c r="I19" s="103"/>
      <c r="J19" s="29"/>
      <c r="K19" s="20"/>
      <c r="L19" s="103"/>
      <c r="M19" s="29"/>
      <c r="N19" s="103"/>
      <c r="O19" s="29">
        <v>30</v>
      </c>
      <c r="P19" s="20"/>
      <c r="Q19" s="96">
        <v>4</v>
      </c>
      <c r="R19" s="29"/>
      <c r="S19" s="68"/>
      <c r="T19" s="29"/>
      <c r="U19" s="20"/>
      <c r="V19" s="69"/>
      <c r="W19" s="29"/>
      <c r="X19" s="96"/>
      <c r="Y19" s="29"/>
      <c r="Z19" s="20"/>
      <c r="AA19" s="103"/>
    </row>
    <row r="20" spans="1:27" x14ac:dyDescent="0.25">
      <c r="A20" s="3" t="s">
        <v>109</v>
      </c>
      <c r="B20" s="2" t="s">
        <v>184</v>
      </c>
      <c r="C20" s="15" t="s">
        <v>87</v>
      </c>
      <c r="D20" s="17">
        <f t="shared" si="0"/>
        <v>15</v>
      </c>
      <c r="E20" s="16">
        <f t="shared" si="1"/>
        <v>0</v>
      </c>
      <c r="F20" s="16">
        <f t="shared" si="2"/>
        <v>0</v>
      </c>
      <c r="G20" s="67">
        <f t="shared" si="3"/>
        <v>2</v>
      </c>
      <c r="H20" s="29"/>
      <c r="I20" s="96"/>
      <c r="J20" s="29"/>
      <c r="K20" s="20"/>
      <c r="L20" s="69"/>
      <c r="M20" s="29"/>
      <c r="N20" s="68"/>
      <c r="O20" s="29"/>
      <c r="P20" s="20"/>
      <c r="Q20" s="69"/>
      <c r="R20" s="29">
        <v>15</v>
      </c>
      <c r="S20" s="96">
        <v>2</v>
      </c>
      <c r="T20" s="29"/>
      <c r="U20" s="20"/>
      <c r="V20" s="103"/>
      <c r="W20" s="29"/>
      <c r="X20" s="96"/>
      <c r="Y20" s="29"/>
      <c r="Z20" s="20"/>
      <c r="AA20" s="103"/>
    </row>
    <row r="21" spans="1:27" x14ac:dyDescent="0.25">
      <c r="A21" s="3" t="s">
        <v>110</v>
      </c>
      <c r="B21" s="2" t="s">
        <v>185</v>
      </c>
      <c r="C21" s="15" t="s">
        <v>87</v>
      </c>
      <c r="D21" s="17">
        <f t="shared" si="0"/>
        <v>0</v>
      </c>
      <c r="E21" s="16">
        <f t="shared" si="1"/>
        <v>15</v>
      </c>
      <c r="F21" s="16">
        <f t="shared" si="2"/>
        <v>0</v>
      </c>
      <c r="G21" s="67">
        <f t="shared" si="3"/>
        <v>1</v>
      </c>
      <c r="H21" s="29"/>
      <c r="I21" s="96"/>
      <c r="J21" s="29"/>
      <c r="K21" s="20"/>
      <c r="L21" s="69"/>
      <c r="M21" s="29"/>
      <c r="N21" s="68"/>
      <c r="O21" s="29"/>
      <c r="P21" s="20"/>
      <c r="Q21" s="69"/>
      <c r="R21" s="29"/>
      <c r="S21" s="96"/>
      <c r="T21" s="29">
        <v>15</v>
      </c>
      <c r="U21" s="20"/>
      <c r="V21" s="96">
        <v>1</v>
      </c>
      <c r="W21" s="29"/>
      <c r="X21" s="96"/>
      <c r="Y21" s="29"/>
      <c r="Z21" s="20"/>
      <c r="AA21" s="103"/>
    </row>
    <row r="22" spans="1:27" x14ac:dyDescent="0.25">
      <c r="A22" s="3" t="s">
        <v>111</v>
      </c>
      <c r="B22" s="2" t="s">
        <v>177</v>
      </c>
      <c r="C22" s="15" t="s">
        <v>87</v>
      </c>
      <c r="D22" s="17">
        <f t="shared" si="0"/>
        <v>0</v>
      </c>
      <c r="E22" s="16">
        <f t="shared" si="1"/>
        <v>30</v>
      </c>
      <c r="F22" s="16">
        <f t="shared" si="2"/>
        <v>0</v>
      </c>
      <c r="G22" s="67">
        <f t="shared" si="3"/>
        <v>4</v>
      </c>
      <c r="H22" s="29"/>
      <c r="I22" s="96"/>
      <c r="J22" s="29"/>
      <c r="K22" s="20"/>
      <c r="L22" s="69"/>
      <c r="M22" s="29"/>
      <c r="N22" s="68"/>
      <c r="O22" s="29"/>
      <c r="P22" s="20"/>
      <c r="Q22" s="69"/>
      <c r="R22" s="29"/>
      <c r="S22" s="96"/>
      <c r="T22" s="29">
        <v>30</v>
      </c>
      <c r="U22" s="20"/>
      <c r="V22" s="96">
        <v>4</v>
      </c>
      <c r="W22" s="29"/>
      <c r="X22" s="96"/>
      <c r="Y22" s="29"/>
      <c r="Z22" s="20"/>
      <c r="AA22" s="103"/>
    </row>
    <row r="23" spans="1:27" x14ac:dyDescent="0.25">
      <c r="A23" s="3" t="s">
        <v>112</v>
      </c>
      <c r="B23" s="2" t="s">
        <v>186</v>
      </c>
      <c r="C23" s="15" t="s">
        <v>87</v>
      </c>
      <c r="D23" s="17">
        <f t="shared" si="0"/>
        <v>15</v>
      </c>
      <c r="E23" s="16">
        <f t="shared" si="1"/>
        <v>0</v>
      </c>
      <c r="F23" s="16">
        <f t="shared" si="2"/>
        <v>0</v>
      </c>
      <c r="G23" s="67">
        <f t="shared" si="3"/>
        <v>2</v>
      </c>
      <c r="H23" s="29"/>
      <c r="I23" s="96"/>
      <c r="J23" s="29"/>
      <c r="K23" s="20"/>
      <c r="L23" s="69"/>
      <c r="M23" s="29"/>
      <c r="N23" s="68"/>
      <c r="O23" s="29"/>
      <c r="P23" s="20"/>
      <c r="Q23" s="69"/>
      <c r="R23" s="29">
        <v>15</v>
      </c>
      <c r="S23" s="96">
        <v>2</v>
      </c>
      <c r="T23" s="29"/>
      <c r="U23" s="20"/>
      <c r="V23" s="96"/>
      <c r="W23" s="29"/>
      <c r="X23" s="96"/>
      <c r="Y23" s="29"/>
      <c r="Z23" s="20"/>
      <c r="AA23" s="103"/>
    </row>
    <row r="24" spans="1:27" x14ac:dyDescent="0.25">
      <c r="A24" s="3" t="s">
        <v>113</v>
      </c>
      <c r="B24" s="2" t="s">
        <v>187</v>
      </c>
      <c r="C24" s="15" t="s">
        <v>87</v>
      </c>
      <c r="D24" s="17">
        <f t="shared" si="0"/>
        <v>0</v>
      </c>
      <c r="E24" s="16">
        <f t="shared" si="1"/>
        <v>15</v>
      </c>
      <c r="F24" s="16">
        <f t="shared" si="2"/>
        <v>0</v>
      </c>
      <c r="G24" s="67">
        <f t="shared" si="3"/>
        <v>1</v>
      </c>
      <c r="H24" s="29"/>
      <c r="I24" s="96"/>
      <c r="J24" s="29"/>
      <c r="K24" s="20"/>
      <c r="L24" s="69"/>
      <c r="M24" s="29"/>
      <c r="N24" s="68"/>
      <c r="O24" s="29"/>
      <c r="P24" s="20"/>
      <c r="Q24" s="69"/>
      <c r="R24" s="29"/>
      <c r="S24" s="96"/>
      <c r="T24" s="29">
        <v>15</v>
      </c>
      <c r="U24" s="20"/>
      <c r="V24" s="96">
        <v>1</v>
      </c>
      <c r="W24" s="29"/>
      <c r="X24" s="96"/>
      <c r="Y24" s="29"/>
      <c r="Z24" s="20"/>
      <c r="AA24" s="103"/>
    </row>
    <row r="25" spans="1:27" x14ac:dyDescent="0.25">
      <c r="A25" s="3" t="s">
        <v>114</v>
      </c>
      <c r="B25" s="2" t="s">
        <v>188</v>
      </c>
      <c r="C25" s="15">
        <v>3</v>
      </c>
      <c r="D25" s="17">
        <f t="shared" si="0"/>
        <v>15</v>
      </c>
      <c r="E25" s="16">
        <f t="shared" si="1"/>
        <v>0</v>
      </c>
      <c r="F25" s="16">
        <f t="shared" si="2"/>
        <v>0</v>
      </c>
      <c r="G25" s="67">
        <f t="shared" si="3"/>
        <v>2</v>
      </c>
      <c r="H25" s="29"/>
      <c r="I25" s="96"/>
      <c r="J25" s="29"/>
      <c r="K25" s="20"/>
      <c r="L25" s="69"/>
      <c r="M25" s="29"/>
      <c r="N25" s="68"/>
      <c r="O25" s="29"/>
      <c r="P25" s="20"/>
      <c r="Q25" s="69"/>
      <c r="R25" s="29">
        <v>15</v>
      </c>
      <c r="S25" s="96">
        <v>2</v>
      </c>
      <c r="T25" s="29"/>
      <c r="U25" s="20"/>
      <c r="V25" s="96"/>
      <c r="W25" s="29"/>
      <c r="X25" s="96"/>
      <c r="Y25" s="29"/>
      <c r="Z25" s="20"/>
      <c r="AA25" s="103"/>
    </row>
    <row r="26" spans="1:27" x14ac:dyDescent="0.25">
      <c r="A26" s="3" t="s">
        <v>115</v>
      </c>
      <c r="B26" s="2" t="s">
        <v>189</v>
      </c>
      <c r="C26" s="15" t="s">
        <v>87</v>
      </c>
      <c r="D26" s="17">
        <f t="shared" si="0"/>
        <v>0</v>
      </c>
      <c r="E26" s="16">
        <f t="shared" si="1"/>
        <v>15</v>
      </c>
      <c r="F26" s="16">
        <f t="shared" si="2"/>
        <v>0</v>
      </c>
      <c r="G26" s="67">
        <f t="shared" si="3"/>
        <v>1</v>
      </c>
      <c r="H26" s="29"/>
      <c r="I26" s="96"/>
      <c r="J26" s="29"/>
      <c r="K26" s="20"/>
      <c r="L26" s="69"/>
      <c r="M26" s="29"/>
      <c r="N26" s="68"/>
      <c r="O26" s="29"/>
      <c r="P26" s="20"/>
      <c r="Q26" s="69"/>
      <c r="R26" s="29"/>
      <c r="S26" s="103"/>
      <c r="T26" s="29">
        <v>15</v>
      </c>
      <c r="U26" s="20"/>
      <c r="V26" s="96">
        <v>1</v>
      </c>
      <c r="W26" s="29"/>
      <c r="X26" s="96"/>
      <c r="Y26" s="29"/>
      <c r="Z26" s="20"/>
      <c r="AA26" s="103"/>
    </row>
    <row r="27" spans="1:27" x14ac:dyDescent="0.25">
      <c r="A27" s="3" t="s">
        <v>116</v>
      </c>
      <c r="B27" s="2" t="s">
        <v>190</v>
      </c>
      <c r="C27" s="15">
        <v>4</v>
      </c>
      <c r="D27" s="17">
        <f t="shared" si="0"/>
        <v>30</v>
      </c>
      <c r="E27" s="16">
        <f t="shared" si="1"/>
        <v>0</v>
      </c>
      <c r="F27" s="16">
        <f t="shared" si="2"/>
        <v>0</v>
      </c>
      <c r="G27" s="67">
        <f t="shared" si="3"/>
        <v>4</v>
      </c>
      <c r="H27" s="29"/>
      <c r="I27" s="96"/>
      <c r="J27" s="29"/>
      <c r="K27" s="20"/>
      <c r="L27" s="69"/>
      <c r="M27" s="29"/>
      <c r="N27" s="68"/>
      <c r="O27" s="29"/>
      <c r="P27" s="20"/>
      <c r="Q27" s="69"/>
      <c r="R27" s="29"/>
      <c r="S27" s="68"/>
      <c r="T27" s="29"/>
      <c r="U27" s="20"/>
      <c r="V27" s="69"/>
      <c r="W27" s="29">
        <v>30</v>
      </c>
      <c r="X27" s="96">
        <v>4</v>
      </c>
      <c r="Y27" s="29"/>
      <c r="Z27" s="20"/>
      <c r="AA27" s="103"/>
    </row>
    <row r="28" spans="1:27" x14ac:dyDescent="0.25">
      <c r="A28" s="3" t="s">
        <v>175</v>
      </c>
      <c r="B28" s="2" t="s">
        <v>191</v>
      </c>
      <c r="C28" s="15" t="s">
        <v>87</v>
      </c>
      <c r="D28" s="17">
        <f t="shared" si="0"/>
        <v>0</v>
      </c>
      <c r="E28" s="16">
        <f t="shared" si="1"/>
        <v>30</v>
      </c>
      <c r="F28" s="16">
        <f t="shared" si="2"/>
        <v>0</v>
      </c>
      <c r="G28" s="67">
        <f t="shared" si="3"/>
        <v>4</v>
      </c>
      <c r="H28" s="29"/>
      <c r="I28" s="96"/>
      <c r="J28" s="29"/>
      <c r="K28" s="20"/>
      <c r="L28" s="69"/>
      <c r="M28" s="29"/>
      <c r="N28" s="68"/>
      <c r="O28" s="29"/>
      <c r="P28" s="20"/>
      <c r="Q28" s="69"/>
      <c r="R28" s="29"/>
      <c r="S28" s="68"/>
      <c r="T28" s="29"/>
      <c r="U28" s="20"/>
      <c r="V28" s="69"/>
      <c r="W28" s="29"/>
      <c r="X28" s="103"/>
      <c r="Y28" s="29">
        <v>30</v>
      </c>
      <c r="Z28" s="20"/>
      <c r="AA28" s="96">
        <v>4</v>
      </c>
    </row>
    <row r="29" spans="1:27" x14ac:dyDescent="0.25">
      <c r="A29" s="3" t="s">
        <v>106</v>
      </c>
      <c r="B29" s="2" t="s">
        <v>178</v>
      </c>
      <c r="C29" s="15" t="s">
        <v>9</v>
      </c>
      <c r="D29" s="17">
        <f t="shared" si="0"/>
        <v>0</v>
      </c>
      <c r="E29" s="16">
        <f t="shared" si="1"/>
        <v>15</v>
      </c>
      <c r="F29" s="16">
        <f t="shared" si="2"/>
        <v>0</v>
      </c>
      <c r="G29" s="67">
        <f t="shared" si="3"/>
        <v>2</v>
      </c>
      <c r="H29" s="29"/>
      <c r="I29" s="96"/>
      <c r="J29" s="29"/>
      <c r="K29" s="20"/>
      <c r="L29" s="69"/>
      <c r="M29" s="29"/>
      <c r="N29" s="68"/>
      <c r="O29" s="29"/>
      <c r="P29" s="20"/>
      <c r="Q29" s="69"/>
      <c r="R29" s="29"/>
      <c r="S29" s="68"/>
      <c r="T29" s="29"/>
      <c r="U29" s="20"/>
      <c r="V29" s="69"/>
      <c r="W29" s="29"/>
      <c r="X29" s="103"/>
      <c r="Y29" s="29">
        <v>15</v>
      </c>
      <c r="Z29" s="20"/>
      <c r="AA29" s="96">
        <v>2</v>
      </c>
    </row>
    <row r="30" spans="1:27" ht="16.5" thickBot="1" x14ac:dyDescent="0.3">
      <c r="A30" s="3" t="s">
        <v>117</v>
      </c>
      <c r="B30" s="1" t="s">
        <v>179</v>
      </c>
      <c r="C30" s="15" t="s">
        <v>9</v>
      </c>
      <c r="D30" s="17">
        <f t="shared" si="0"/>
        <v>0</v>
      </c>
      <c r="E30" s="16">
        <f t="shared" si="1"/>
        <v>15</v>
      </c>
      <c r="F30" s="16">
        <f t="shared" si="2"/>
        <v>0</v>
      </c>
      <c r="G30" s="67">
        <f t="shared" si="3"/>
        <v>2</v>
      </c>
      <c r="H30" s="29"/>
      <c r="I30" s="96"/>
      <c r="J30" s="29"/>
      <c r="K30" s="20"/>
      <c r="L30" s="69"/>
      <c r="M30" s="29"/>
      <c r="N30" s="68"/>
      <c r="O30" s="29"/>
      <c r="P30" s="20"/>
      <c r="Q30" s="69"/>
      <c r="R30" s="29"/>
      <c r="S30" s="68"/>
      <c r="T30" s="29"/>
      <c r="U30" s="20"/>
      <c r="V30" s="69"/>
      <c r="W30" s="29"/>
      <c r="X30" s="103"/>
      <c r="Y30" s="29">
        <v>15</v>
      </c>
      <c r="Z30" s="20"/>
      <c r="AA30" s="96">
        <v>2</v>
      </c>
    </row>
    <row r="31" spans="1:27" ht="15.75" customHeight="1" thickTop="1" thickBot="1" x14ac:dyDescent="0.3">
      <c r="A31" s="111" t="s">
        <v>196</v>
      </c>
      <c r="B31" s="112"/>
      <c r="C31" s="161"/>
      <c r="D31" s="5">
        <f t="shared" si="0"/>
        <v>105</v>
      </c>
      <c r="E31" s="11">
        <f t="shared" si="1"/>
        <v>315</v>
      </c>
      <c r="F31" s="11">
        <f t="shared" si="2"/>
        <v>0</v>
      </c>
      <c r="G31" s="70">
        <f t="shared" si="3"/>
        <v>68</v>
      </c>
      <c r="H31" s="26">
        <f t="shared" ref="H31:P31" si="4">SUM(H13:H30)</f>
        <v>0</v>
      </c>
      <c r="I31" s="71">
        <f t="shared" si="4"/>
        <v>0</v>
      </c>
      <c r="J31" s="27">
        <f t="shared" si="4"/>
        <v>0</v>
      </c>
      <c r="K31" s="28">
        <f t="shared" si="4"/>
        <v>0</v>
      </c>
      <c r="L31" s="71">
        <f t="shared" si="4"/>
        <v>0</v>
      </c>
      <c r="M31" s="26">
        <f t="shared" si="4"/>
        <v>30</v>
      </c>
      <c r="N31" s="71">
        <f t="shared" si="4"/>
        <v>5</v>
      </c>
      <c r="O31" s="27">
        <f t="shared" si="4"/>
        <v>90</v>
      </c>
      <c r="P31" s="28">
        <f t="shared" si="4"/>
        <v>0</v>
      </c>
      <c r="Q31" s="71">
        <f t="shared" ref="Q31:Z31" si="5">SUM(Q13:Q30)</f>
        <v>12</v>
      </c>
      <c r="R31" s="26">
        <f t="shared" si="5"/>
        <v>45</v>
      </c>
      <c r="S31" s="71">
        <f t="shared" si="5"/>
        <v>6</v>
      </c>
      <c r="T31" s="27">
        <f t="shared" si="5"/>
        <v>120</v>
      </c>
      <c r="U31" s="28">
        <f t="shared" si="5"/>
        <v>0</v>
      </c>
      <c r="V31" s="71">
        <f t="shared" si="5"/>
        <v>17</v>
      </c>
      <c r="W31" s="26">
        <f t="shared" si="5"/>
        <v>30</v>
      </c>
      <c r="X31" s="71">
        <f t="shared" si="5"/>
        <v>4</v>
      </c>
      <c r="Y31" s="27">
        <f t="shared" si="5"/>
        <v>105</v>
      </c>
      <c r="Z31" s="28">
        <f t="shared" si="5"/>
        <v>0</v>
      </c>
      <c r="AA31" s="71">
        <f t="shared" ref="AA31" si="6">SUM(AA13:AA30)</f>
        <v>24</v>
      </c>
    </row>
    <row r="32" spans="1:27" s="10" customFormat="1" ht="17.25" customHeight="1" thickTop="1" thickBot="1" x14ac:dyDescent="0.3">
      <c r="A32" s="111" t="s">
        <v>197</v>
      </c>
      <c r="B32" s="112"/>
      <c r="C32" s="113"/>
      <c r="D32" s="17">
        <f t="shared" ref="D32:P32" si="7">D11+D31</f>
        <v>375</v>
      </c>
      <c r="E32" s="16">
        <f t="shared" si="7"/>
        <v>480</v>
      </c>
      <c r="F32" s="16">
        <f t="shared" si="7"/>
        <v>15</v>
      </c>
      <c r="G32" s="70">
        <f t="shared" si="7"/>
        <v>120</v>
      </c>
      <c r="H32" s="26">
        <f t="shared" si="7"/>
        <v>120</v>
      </c>
      <c r="I32" s="71">
        <f t="shared" si="7"/>
        <v>22</v>
      </c>
      <c r="J32" s="27">
        <f t="shared" si="7"/>
        <v>90</v>
      </c>
      <c r="K32" s="28">
        <f t="shared" si="7"/>
        <v>0</v>
      </c>
      <c r="L32" s="71">
        <f t="shared" si="7"/>
        <v>8</v>
      </c>
      <c r="M32" s="26">
        <f t="shared" si="7"/>
        <v>90</v>
      </c>
      <c r="N32" s="71">
        <f t="shared" si="7"/>
        <v>13</v>
      </c>
      <c r="O32" s="27">
        <f t="shared" si="7"/>
        <v>150</v>
      </c>
      <c r="P32" s="28">
        <f t="shared" si="7"/>
        <v>15</v>
      </c>
      <c r="Q32" s="71">
        <f t="shared" ref="Q32:Y32" si="8">Q11+Q31</f>
        <v>17</v>
      </c>
      <c r="R32" s="26">
        <f t="shared" si="8"/>
        <v>105</v>
      </c>
      <c r="S32" s="71">
        <f t="shared" si="8"/>
        <v>11</v>
      </c>
      <c r="T32" s="27">
        <f t="shared" si="8"/>
        <v>135</v>
      </c>
      <c r="U32" s="28">
        <f t="shared" si="8"/>
        <v>0</v>
      </c>
      <c r="V32" s="71">
        <f t="shared" si="8"/>
        <v>19</v>
      </c>
      <c r="W32" s="26">
        <f t="shared" si="8"/>
        <v>60</v>
      </c>
      <c r="X32" s="71">
        <f t="shared" si="8"/>
        <v>6</v>
      </c>
      <c r="Y32" s="27">
        <f t="shared" si="8"/>
        <v>105</v>
      </c>
      <c r="Z32" s="28">
        <f t="shared" ref="Z32:AA32" si="9">Z11+Z31</f>
        <v>0</v>
      </c>
      <c r="AA32" s="71">
        <f t="shared" si="9"/>
        <v>24</v>
      </c>
    </row>
    <row r="33" spans="1:27" s="10" customFormat="1" ht="17.25" customHeight="1" thickTop="1" thickBot="1" x14ac:dyDescent="0.3">
      <c r="A33" s="107" t="s">
        <v>50</v>
      </c>
      <c r="B33" s="108"/>
      <c r="C33" s="109"/>
      <c r="D33" s="148">
        <f>SUM(H33,M33,R33,W33)</f>
        <v>4</v>
      </c>
      <c r="E33" s="149"/>
      <c r="F33" s="149"/>
      <c r="G33" s="150"/>
      <c r="H33" s="151">
        <f>COUNTIF(C13:C30,1)</f>
        <v>0</v>
      </c>
      <c r="I33" s="153"/>
      <c r="J33" s="153"/>
      <c r="K33" s="153"/>
      <c r="L33" s="162"/>
      <c r="M33" s="152">
        <f>COUNTIF(C13:C30,2)</f>
        <v>2</v>
      </c>
      <c r="N33" s="153"/>
      <c r="O33" s="153"/>
      <c r="P33" s="153"/>
      <c r="Q33" s="109"/>
      <c r="R33" s="152">
        <f>COUNTIF(C13:C30,3)</f>
        <v>1</v>
      </c>
      <c r="S33" s="153"/>
      <c r="T33" s="153"/>
      <c r="U33" s="153"/>
      <c r="V33" s="109"/>
      <c r="W33" s="152">
        <f>COUNTIF(C13:C30,4)</f>
        <v>1</v>
      </c>
      <c r="X33" s="153"/>
      <c r="Y33" s="153"/>
      <c r="Z33" s="153"/>
      <c r="AA33" s="156"/>
    </row>
    <row r="35" spans="1:27" x14ac:dyDescent="0.25">
      <c r="A35" s="89" t="s">
        <v>157</v>
      </c>
    </row>
    <row r="36" spans="1:27" x14ac:dyDescent="0.25">
      <c r="A36" s="8" t="s">
        <v>172</v>
      </c>
    </row>
    <row r="37" spans="1:27" ht="16.5" x14ac:dyDescent="0.25">
      <c r="B37" s="72"/>
    </row>
    <row r="38" spans="1:27" x14ac:dyDescent="0.25">
      <c r="B38"/>
    </row>
    <row r="39" spans="1:27" ht="16.5" x14ac:dyDescent="0.25">
      <c r="B39" s="73"/>
    </row>
    <row r="40" spans="1:27" x14ac:dyDescent="0.25">
      <c r="B40"/>
    </row>
    <row r="41" spans="1:27" ht="16.5" x14ac:dyDescent="0.25">
      <c r="B41" s="72"/>
    </row>
    <row r="60" spans="2:2" ht="16.5" x14ac:dyDescent="0.25">
      <c r="B60" s="72"/>
    </row>
    <row r="61" spans="2:2" ht="16.5" x14ac:dyDescent="0.25">
      <c r="B61" s="74"/>
    </row>
    <row r="62" spans="2:2" ht="16.5" x14ac:dyDescent="0.25">
      <c r="B62" s="74"/>
    </row>
    <row r="63" spans="2:2" ht="16.5" x14ac:dyDescent="0.25">
      <c r="B63" s="74"/>
    </row>
    <row r="64" spans="2:2" x14ac:dyDescent="0.25">
      <c r="B64"/>
    </row>
    <row r="65" spans="2:2" ht="16.5" x14ac:dyDescent="0.25">
      <c r="B65" s="72"/>
    </row>
  </sheetData>
  <mergeCells count="31">
    <mergeCell ref="R33:V33"/>
    <mergeCell ref="W33:AA33"/>
    <mergeCell ref="A32:C32"/>
    <mergeCell ref="A33:C33"/>
    <mergeCell ref="D33:G33"/>
    <mergeCell ref="H33:L33"/>
    <mergeCell ref="M33:Q33"/>
    <mergeCell ref="W9:X9"/>
    <mergeCell ref="Y9:AA9"/>
    <mergeCell ref="A11:C11"/>
    <mergeCell ref="B12:AA12"/>
    <mergeCell ref="A31:C31"/>
    <mergeCell ref="O9:Q9"/>
    <mergeCell ref="R9:S9"/>
    <mergeCell ref="T9:V9"/>
    <mergeCell ref="A6:A10"/>
    <mergeCell ref="B6:B10"/>
    <mergeCell ref="C6:AA6"/>
    <mergeCell ref="C7:C10"/>
    <mergeCell ref="D7:G8"/>
    <mergeCell ref="H7:AA7"/>
    <mergeCell ref="H8:L8"/>
    <mergeCell ref="M8:Q8"/>
    <mergeCell ref="R8:V8"/>
    <mergeCell ref="W8:AA8"/>
    <mergeCell ref="M9:N9"/>
    <mergeCell ref="D9:D10"/>
    <mergeCell ref="E9:F9"/>
    <mergeCell ref="G9:G10"/>
    <mergeCell ref="H9:I9"/>
    <mergeCell ref="J9:L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1:AA33"/>
  <sheetViews>
    <sheetView zoomScale="76" zoomScaleNormal="76" workbookViewId="0">
      <selection activeCell="H11" sqref="A11:XFD11"/>
    </sheetView>
  </sheetViews>
  <sheetFormatPr defaultRowHeight="15.75" x14ac:dyDescent="0.25"/>
  <cols>
    <col min="1" max="1" width="9.5703125" style="8" customWidth="1"/>
    <col min="2" max="2" width="52.5703125" style="1" customWidth="1"/>
    <col min="3" max="3" width="11.42578125" style="8" customWidth="1"/>
    <col min="4" max="5" width="8.140625" style="8" customWidth="1"/>
    <col min="6" max="6" width="10.140625" style="8" customWidth="1"/>
    <col min="7" max="7" width="8.140625" style="8" customWidth="1"/>
    <col min="8" max="10" width="6.42578125" style="8" customWidth="1"/>
    <col min="11" max="11" width="10.7109375" style="8" customWidth="1"/>
    <col min="12" max="12" width="6.42578125" style="1" customWidth="1"/>
    <col min="13" max="15" width="8.5703125" style="1" customWidth="1"/>
    <col min="16" max="16" width="9.7109375" style="1" customWidth="1"/>
    <col min="17" max="20" width="9.140625" style="1"/>
    <col min="21" max="21" width="11.28515625" style="1" customWidth="1"/>
    <col min="22" max="25" width="9.140625" style="1"/>
    <col min="26" max="26" width="10.7109375" style="1" customWidth="1"/>
    <col min="27" max="16384" width="9.140625" style="1"/>
  </cols>
  <sheetData>
    <row r="1" spans="1:27" x14ac:dyDescent="0.25">
      <c r="A1" s="7" t="s">
        <v>8</v>
      </c>
    </row>
    <row r="2" spans="1:27" x14ac:dyDescent="0.25">
      <c r="A2" s="7" t="s">
        <v>51</v>
      </c>
      <c r="B2" s="9"/>
    </row>
    <row r="3" spans="1:27" x14ac:dyDescent="0.25">
      <c r="A3" s="7" t="s">
        <v>52</v>
      </c>
      <c r="B3" s="9"/>
    </row>
    <row r="4" spans="1:27" x14ac:dyDescent="0.25">
      <c r="A4" s="7" t="s">
        <v>15</v>
      </c>
      <c r="B4" s="9"/>
    </row>
    <row r="5" spans="1:27" ht="16.5" thickBot="1" x14ac:dyDescent="0.3">
      <c r="A5" s="7" t="s">
        <v>192</v>
      </c>
      <c r="B5" s="9"/>
    </row>
    <row r="6" spans="1:27" ht="17.25" customHeight="1" x14ac:dyDescent="0.25">
      <c r="A6" s="123" t="s">
        <v>6</v>
      </c>
      <c r="B6" s="132" t="s">
        <v>0</v>
      </c>
      <c r="C6" s="134" t="s">
        <v>21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spans="1:27" ht="15.75" customHeight="1" x14ac:dyDescent="0.25">
      <c r="A7" s="124"/>
      <c r="B7" s="133"/>
      <c r="C7" s="136" t="s">
        <v>7</v>
      </c>
      <c r="D7" s="110" t="s">
        <v>13</v>
      </c>
      <c r="E7" s="110"/>
      <c r="F7" s="110"/>
      <c r="G7" s="130"/>
      <c r="H7" s="138" t="s">
        <v>1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40"/>
    </row>
    <row r="8" spans="1:27" x14ac:dyDescent="0.25">
      <c r="A8" s="124"/>
      <c r="B8" s="133"/>
      <c r="C8" s="137"/>
      <c r="D8" s="130"/>
      <c r="E8" s="130"/>
      <c r="F8" s="130"/>
      <c r="G8" s="130"/>
      <c r="H8" s="157" t="s">
        <v>2</v>
      </c>
      <c r="I8" s="158"/>
      <c r="J8" s="158"/>
      <c r="K8" s="158"/>
      <c r="L8" s="159"/>
      <c r="M8" s="127" t="s">
        <v>3</v>
      </c>
      <c r="N8" s="128"/>
      <c r="O8" s="128"/>
      <c r="P8" s="128"/>
      <c r="Q8" s="129"/>
      <c r="R8" s="127" t="s">
        <v>4</v>
      </c>
      <c r="S8" s="128"/>
      <c r="T8" s="128"/>
      <c r="U8" s="128"/>
      <c r="V8" s="129"/>
      <c r="W8" s="127" t="s">
        <v>5</v>
      </c>
      <c r="X8" s="128"/>
      <c r="Y8" s="128"/>
      <c r="Z8" s="128"/>
      <c r="AA8" s="129"/>
    </row>
    <row r="9" spans="1:27" ht="32.25" customHeight="1" x14ac:dyDescent="0.25">
      <c r="A9" s="124"/>
      <c r="B9" s="133"/>
      <c r="C9" s="137"/>
      <c r="D9" s="131" t="s">
        <v>25</v>
      </c>
      <c r="E9" s="141" t="s">
        <v>22</v>
      </c>
      <c r="F9" s="142"/>
      <c r="G9" s="160" t="s">
        <v>26</v>
      </c>
      <c r="H9" s="157" t="s">
        <v>12</v>
      </c>
      <c r="I9" s="159"/>
      <c r="J9" s="157" t="s">
        <v>22</v>
      </c>
      <c r="K9" s="158"/>
      <c r="L9" s="159"/>
      <c r="M9" s="125" t="s">
        <v>12</v>
      </c>
      <c r="N9" s="126"/>
      <c r="O9" s="125" t="s">
        <v>22</v>
      </c>
      <c r="P9" s="126"/>
      <c r="Q9" s="126"/>
      <c r="R9" s="125" t="s">
        <v>12</v>
      </c>
      <c r="S9" s="126"/>
      <c r="T9" s="125" t="s">
        <v>22</v>
      </c>
      <c r="U9" s="126"/>
      <c r="V9" s="126"/>
      <c r="W9" s="125" t="s">
        <v>12</v>
      </c>
      <c r="X9" s="126"/>
      <c r="Y9" s="125" t="s">
        <v>22</v>
      </c>
      <c r="Z9" s="126"/>
      <c r="AA9" s="126"/>
    </row>
    <row r="10" spans="1:27" ht="32.25" customHeight="1" thickBot="1" x14ac:dyDescent="0.3">
      <c r="A10" s="124"/>
      <c r="B10" s="133"/>
      <c r="C10" s="137"/>
      <c r="D10" s="131"/>
      <c r="E10" s="32" t="s">
        <v>23</v>
      </c>
      <c r="F10" s="32" t="s">
        <v>24</v>
      </c>
      <c r="G10" s="131"/>
      <c r="H10" s="12" t="s">
        <v>11</v>
      </c>
      <c r="I10" s="64" t="s">
        <v>14</v>
      </c>
      <c r="J10" s="13" t="s">
        <v>23</v>
      </c>
      <c r="K10" s="13" t="s">
        <v>24</v>
      </c>
      <c r="L10" s="63" t="s">
        <v>14</v>
      </c>
      <c r="M10" s="12" t="s">
        <v>11</v>
      </c>
      <c r="N10" s="64" t="s">
        <v>14</v>
      </c>
      <c r="O10" s="13" t="s">
        <v>23</v>
      </c>
      <c r="P10" s="13" t="s">
        <v>24</v>
      </c>
      <c r="Q10" s="63" t="s">
        <v>14</v>
      </c>
      <c r="R10" s="12" t="s">
        <v>11</v>
      </c>
      <c r="S10" s="64" t="s">
        <v>14</v>
      </c>
      <c r="T10" s="13" t="s">
        <v>23</v>
      </c>
      <c r="U10" s="13" t="s">
        <v>24</v>
      </c>
      <c r="V10" s="63" t="s">
        <v>14</v>
      </c>
      <c r="W10" s="12" t="s">
        <v>11</v>
      </c>
      <c r="X10" s="64" t="s">
        <v>14</v>
      </c>
      <c r="Y10" s="13" t="s">
        <v>23</v>
      </c>
      <c r="Z10" s="13" t="s">
        <v>24</v>
      </c>
      <c r="AA10" s="64" t="s">
        <v>14</v>
      </c>
    </row>
    <row r="11" spans="1:27" ht="17.25" customHeight="1" thickTop="1" thickBot="1" x14ac:dyDescent="0.3">
      <c r="A11" s="104" t="s">
        <v>195</v>
      </c>
      <c r="B11" s="105"/>
      <c r="C11" s="106"/>
      <c r="D11" s="6">
        <f>SUM(H11,M11,R11,W11)</f>
        <v>270</v>
      </c>
      <c r="E11" s="31">
        <f>SUM(J11,O11,T11,Y11)</f>
        <v>165</v>
      </c>
      <c r="F11" s="31">
        <f>SUM(K11,P11,U11,Z11)</f>
        <v>15</v>
      </c>
      <c r="G11" s="65">
        <f>SUM(I11,L11,N11,Q11,S11,V11,X11,AA11)</f>
        <v>52</v>
      </c>
      <c r="H11" s="23">
        <v>120</v>
      </c>
      <c r="I11" s="66">
        <v>22</v>
      </c>
      <c r="J11" s="24">
        <v>90</v>
      </c>
      <c r="K11" s="25">
        <v>0</v>
      </c>
      <c r="L11" s="66">
        <v>8</v>
      </c>
      <c r="M11" s="23">
        <v>60</v>
      </c>
      <c r="N11" s="66">
        <v>8</v>
      </c>
      <c r="O11" s="24">
        <v>60</v>
      </c>
      <c r="P11" s="25">
        <v>15</v>
      </c>
      <c r="Q11" s="66">
        <v>5</v>
      </c>
      <c r="R11" s="23">
        <v>60</v>
      </c>
      <c r="S11" s="66">
        <v>5</v>
      </c>
      <c r="T11" s="24">
        <v>15</v>
      </c>
      <c r="U11" s="25">
        <v>0</v>
      </c>
      <c r="V11" s="66">
        <v>2</v>
      </c>
      <c r="W11" s="23">
        <v>30</v>
      </c>
      <c r="X11" s="66">
        <v>2</v>
      </c>
      <c r="Y11" s="24">
        <v>0</v>
      </c>
      <c r="Z11" s="25">
        <v>0</v>
      </c>
      <c r="AA11" s="66">
        <v>0</v>
      </c>
    </row>
    <row r="12" spans="1:27" ht="15.75" customHeight="1" x14ac:dyDescent="0.25">
      <c r="A12" s="4"/>
      <c r="B12" s="114" t="s">
        <v>44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7"/>
    </row>
    <row r="13" spans="1:27" x14ac:dyDescent="0.25">
      <c r="A13" s="3">
        <v>23</v>
      </c>
      <c r="B13" s="97" t="s">
        <v>98</v>
      </c>
      <c r="C13" s="15" t="s">
        <v>87</v>
      </c>
      <c r="D13" s="17">
        <f t="shared" ref="D13:D29" si="0">SUM(H13,M13,R13,W13)</f>
        <v>0</v>
      </c>
      <c r="E13" s="16">
        <f t="shared" ref="E13:E29" si="1">SUM(J13,O13,T13,Y13)</f>
        <v>30</v>
      </c>
      <c r="F13" s="16">
        <f t="shared" ref="F13:F29" si="2">SUM(K13,P13,U13,Z13)</f>
        <v>0</v>
      </c>
      <c r="G13" s="67">
        <f t="shared" ref="G13:G29" si="3">SUM(I13,L13,N13,Q13,S13,V13,X13,AA13)</f>
        <v>4</v>
      </c>
      <c r="H13" s="30"/>
      <c r="I13" s="68"/>
      <c r="J13" s="29"/>
      <c r="K13" s="20"/>
      <c r="L13" s="69"/>
      <c r="M13" s="29"/>
      <c r="N13" s="96"/>
      <c r="O13" s="29">
        <v>30</v>
      </c>
      <c r="P13" s="20"/>
      <c r="Q13" s="33">
        <v>4</v>
      </c>
      <c r="R13" s="29"/>
      <c r="S13" s="38"/>
      <c r="T13" s="29"/>
      <c r="U13" s="20"/>
      <c r="V13" s="33"/>
      <c r="W13" s="29"/>
      <c r="X13" s="33"/>
      <c r="Y13" s="29"/>
      <c r="Z13" s="20"/>
      <c r="AA13" s="33"/>
    </row>
    <row r="14" spans="1:27" x14ac:dyDescent="0.25">
      <c r="A14" s="3">
        <v>24</v>
      </c>
      <c r="B14" s="97" t="s">
        <v>99</v>
      </c>
      <c r="C14" s="15" t="s">
        <v>87</v>
      </c>
      <c r="D14" s="17">
        <f t="shared" si="0"/>
        <v>0</v>
      </c>
      <c r="E14" s="16">
        <f t="shared" si="1"/>
        <v>45</v>
      </c>
      <c r="F14" s="16">
        <f t="shared" si="2"/>
        <v>0</v>
      </c>
      <c r="G14" s="67">
        <f t="shared" si="3"/>
        <v>10</v>
      </c>
      <c r="H14" s="30"/>
      <c r="I14" s="68"/>
      <c r="J14" s="29"/>
      <c r="K14" s="20"/>
      <c r="L14" s="69"/>
      <c r="M14" s="29"/>
      <c r="N14" s="96"/>
      <c r="O14" s="29"/>
      <c r="P14" s="20"/>
      <c r="Q14" s="33"/>
      <c r="R14" s="29"/>
      <c r="S14" s="38"/>
      <c r="T14" s="29">
        <v>45</v>
      </c>
      <c r="U14" s="20"/>
      <c r="V14" s="33">
        <v>10</v>
      </c>
      <c r="W14" s="29"/>
      <c r="X14" s="33"/>
      <c r="Y14" s="29"/>
      <c r="Z14" s="20"/>
      <c r="AA14" s="33"/>
    </row>
    <row r="15" spans="1:27" x14ac:dyDescent="0.25">
      <c r="A15" s="3">
        <v>25</v>
      </c>
      <c r="B15" s="97" t="s">
        <v>124</v>
      </c>
      <c r="C15" s="15" t="s">
        <v>87</v>
      </c>
      <c r="D15" s="17">
        <f t="shared" si="0"/>
        <v>0</v>
      </c>
      <c r="E15" s="16">
        <f t="shared" si="1"/>
        <v>45</v>
      </c>
      <c r="F15" s="16">
        <f t="shared" si="2"/>
        <v>0</v>
      </c>
      <c r="G15" s="67">
        <f t="shared" si="3"/>
        <v>16</v>
      </c>
      <c r="H15" s="30"/>
      <c r="I15" s="68"/>
      <c r="J15" s="29"/>
      <c r="K15" s="20"/>
      <c r="L15" s="69"/>
      <c r="M15" s="29"/>
      <c r="N15" s="96"/>
      <c r="O15" s="29"/>
      <c r="P15" s="20"/>
      <c r="Q15" s="33"/>
      <c r="R15" s="29"/>
      <c r="S15" s="38"/>
      <c r="T15" s="29"/>
      <c r="U15" s="20"/>
      <c r="V15" s="33"/>
      <c r="W15" s="29"/>
      <c r="X15" s="33"/>
      <c r="Y15" s="29">
        <v>45</v>
      </c>
      <c r="Z15" s="20"/>
      <c r="AA15" s="33">
        <v>16</v>
      </c>
    </row>
    <row r="16" spans="1:27" ht="31.5" x14ac:dyDescent="0.25">
      <c r="A16" s="3" t="s">
        <v>100</v>
      </c>
      <c r="B16" s="2" t="s">
        <v>170</v>
      </c>
      <c r="C16" s="15">
        <v>4</v>
      </c>
      <c r="D16" s="17">
        <f t="shared" si="0"/>
        <v>30</v>
      </c>
      <c r="E16" s="16">
        <f t="shared" si="1"/>
        <v>0</v>
      </c>
      <c r="F16" s="16">
        <f t="shared" si="2"/>
        <v>0</v>
      </c>
      <c r="G16" s="67">
        <f t="shared" si="3"/>
        <v>3</v>
      </c>
      <c r="H16" s="30"/>
      <c r="I16" s="68"/>
      <c r="J16" s="29"/>
      <c r="K16" s="20"/>
      <c r="L16" s="69"/>
      <c r="M16" s="29"/>
      <c r="N16" s="96"/>
      <c r="O16" s="29"/>
      <c r="P16" s="20"/>
      <c r="Q16" s="96"/>
      <c r="R16" s="29"/>
      <c r="S16" s="68"/>
      <c r="T16" s="29"/>
      <c r="U16" s="20"/>
      <c r="V16" s="96"/>
      <c r="W16" s="29">
        <v>30</v>
      </c>
      <c r="X16" s="96">
        <v>3</v>
      </c>
      <c r="Y16" s="29"/>
      <c r="Z16" s="20"/>
      <c r="AA16" s="96"/>
    </row>
    <row r="17" spans="1:27" x14ac:dyDescent="0.25">
      <c r="A17" s="3" t="s">
        <v>105</v>
      </c>
      <c r="B17" s="2" t="s">
        <v>118</v>
      </c>
      <c r="C17" s="15">
        <v>2</v>
      </c>
      <c r="D17" s="17">
        <f t="shared" si="0"/>
        <v>15</v>
      </c>
      <c r="E17" s="16">
        <f t="shared" si="1"/>
        <v>0</v>
      </c>
      <c r="F17" s="16">
        <f t="shared" si="2"/>
        <v>0</v>
      </c>
      <c r="G17" s="67">
        <f t="shared" si="3"/>
        <v>2</v>
      </c>
      <c r="H17" s="30"/>
      <c r="I17" s="68"/>
      <c r="J17" s="29"/>
      <c r="K17" s="20"/>
      <c r="L17" s="69"/>
      <c r="M17" s="29">
        <v>15</v>
      </c>
      <c r="N17" s="96">
        <v>2</v>
      </c>
      <c r="O17" s="29"/>
      <c r="P17" s="20"/>
      <c r="Q17" s="96"/>
      <c r="R17" s="29"/>
      <c r="S17" s="68"/>
      <c r="T17" s="29"/>
      <c r="U17" s="20"/>
      <c r="V17" s="96"/>
      <c r="W17" s="29"/>
      <c r="X17" s="96"/>
      <c r="Y17" s="29"/>
      <c r="Z17" s="20"/>
      <c r="AA17" s="96"/>
    </row>
    <row r="18" spans="1:27" x14ac:dyDescent="0.25">
      <c r="A18" s="3" t="s">
        <v>107</v>
      </c>
      <c r="B18" s="2" t="s">
        <v>121</v>
      </c>
      <c r="C18" s="15" t="s">
        <v>87</v>
      </c>
      <c r="D18" s="17">
        <f t="shared" si="0"/>
        <v>0</v>
      </c>
      <c r="E18" s="16">
        <f t="shared" si="1"/>
        <v>15</v>
      </c>
      <c r="F18" s="16">
        <f t="shared" si="2"/>
        <v>0</v>
      </c>
      <c r="G18" s="67">
        <f t="shared" si="3"/>
        <v>2</v>
      </c>
      <c r="H18" s="30"/>
      <c r="I18" s="68"/>
      <c r="J18" s="29"/>
      <c r="K18" s="20"/>
      <c r="L18" s="69"/>
      <c r="M18" s="29"/>
      <c r="N18" s="96"/>
      <c r="O18" s="29">
        <v>15</v>
      </c>
      <c r="P18" s="20"/>
      <c r="Q18" s="96">
        <v>2</v>
      </c>
      <c r="R18" s="29"/>
      <c r="S18" s="68"/>
      <c r="T18" s="29"/>
      <c r="U18" s="20"/>
      <c r="V18" s="96"/>
      <c r="W18" s="29"/>
      <c r="X18" s="96"/>
      <c r="Y18" s="29"/>
      <c r="Z18" s="20"/>
      <c r="AA18" s="96"/>
    </row>
    <row r="19" spans="1:27" x14ac:dyDescent="0.25">
      <c r="A19" s="3" t="s">
        <v>108</v>
      </c>
      <c r="B19" s="2" t="s">
        <v>119</v>
      </c>
      <c r="C19" s="15" t="s">
        <v>87</v>
      </c>
      <c r="D19" s="17">
        <f t="shared" si="0"/>
        <v>15</v>
      </c>
      <c r="E19" s="16">
        <f t="shared" si="1"/>
        <v>0</v>
      </c>
      <c r="F19" s="16">
        <f t="shared" si="2"/>
        <v>0</v>
      </c>
      <c r="G19" s="67">
        <f t="shared" si="3"/>
        <v>2</v>
      </c>
      <c r="H19" s="30"/>
      <c r="I19" s="68"/>
      <c r="J19" s="29"/>
      <c r="K19" s="20"/>
      <c r="L19" s="69"/>
      <c r="M19" s="29">
        <v>15</v>
      </c>
      <c r="N19" s="96">
        <v>2</v>
      </c>
      <c r="O19" s="29"/>
      <c r="P19" s="20"/>
      <c r="Q19" s="96"/>
      <c r="R19" s="29"/>
      <c r="S19" s="68"/>
      <c r="T19" s="29"/>
      <c r="U19" s="20"/>
      <c r="V19" s="96"/>
      <c r="W19" s="29"/>
      <c r="X19" s="96"/>
      <c r="Y19" s="29"/>
      <c r="Z19" s="20"/>
      <c r="AA19" s="96"/>
    </row>
    <row r="20" spans="1:27" x14ac:dyDescent="0.25">
      <c r="A20" s="3" t="s">
        <v>109</v>
      </c>
      <c r="B20" s="2" t="s">
        <v>122</v>
      </c>
      <c r="C20" s="15" t="s">
        <v>87</v>
      </c>
      <c r="D20" s="17">
        <f t="shared" si="0"/>
        <v>0</v>
      </c>
      <c r="E20" s="16">
        <f t="shared" si="1"/>
        <v>15</v>
      </c>
      <c r="F20" s="16">
        <f t="shared" si="2"/>
        <v>0</v>
      </c>
      <c r="G20" s="67">
        <f t="shared" si="3"/>
        <v>2</v>
      </c>
      <c r="H20" s="30"/>
      <c r="I20" s="68"/>
      <c r="J20" s="29"/>
      <c r="K20" s="20"/>
      <c r="L20" s="69"/>
      <c r="M20" s="29"/>
      <c r="N20" s="96"/>
      <c r="O20" s="29">
        <v>15</v>
      </c>
      <c r="P20" s="20"/>
      <c r="Q20" s="96">
        <v>2</v>
      </c>
      <c r="R20" s="29"/>
      <c r="S20" s="68"/>
      <c r="T20" s="29"/>
      <c r="U20" s="20"/>
      <c r="V20" s="96"/>
      <c r="W20" s="29"/>
      <c r="X20" s="96"/>
      <c r="Y20" s="29"/>
      <c r="Z20" s="20"/>
      <c r="AA20" s="96"/>
    </row>
    <row r="21" spans="1:27" x14ac:dyDescent="0.25">
      <c r="A21" s="3" t="s">
        <v>110</v>
      </c>
      <c r="B21" s="2" t="s">
        <v>53</v>
      </c>
      <c r="C21" s="15">
        <v>2</v>
      </c>
      <c r="D21" s="17">
        <f t="shared" si="0"/>
        <v>30</v>
      </c>
      <c r="E21" s="16">
        <f t="shared" si="1"/>
        <v>0</v>
      </c>
      <c r="F21" s="16">
        <f t="shared" si="2"/>
        <v>0</v>
      </c>
      <c r="G21" s="67">
        <f t="shared" si="3"/>
        <v>3</v>
      </c>
      <c r="H21" s="30"/>
      <c r="I21" s="68"/>
      <c r="J21" s="29"/>
      <c r="K21" s="20"/>
      <c r="L21" s="69"/>
      <c r="M21" s="29">
        <v>30</v>
      </c>
      <c r="N21" s="96">
        <v>3</v>
      </c>
      <c r="O21" s="29"/>
      <c r="P21" s="20"/>
      <c r="Q21" s="96"/>
      <c r="R21" s="29"/>
      <c r="S21" s="68"/>
      <c r="T21" s="29"/>
      <c r="U21" s="20"/>
      <c r="V21" s="96"/>
      <c r="W21" s="29"/>
      <c r="X21" s="96"/>
      <c r="Y21" s="29"/>
      <c r="Z21" s="20"/>
      <c r="AA21" s="96"/>
    </row>
    <row r="22" spans="1:27" x14ac:dyDescent="0.25">
      <c r="A22" s="3" t="s">
        <v>111</v>
      </c>
      <c r="B22" s="2" t="s">
        <v>54</v>
      </c>
      <c r="C22" s="15" t="s">
        <v>87</v>
      </c>
      <c r="D22" s="17">
        <f t="shared" si="0"/>
        <v>0</v>
      </c>
      <c r="E22" s="16">
        <f t="shared" si="1"/>
        <v>30</v>
      </c>
      <c r="F22" s="16">
        <f t="shared" si="2"/>
        <v>0</v>
      </c>
      <c r="G22" s="67">
        <f t="shared" si="3"/>
        <v>2</v>
      </c>
      <c r="H22" s="30"/>
      <c r="I22" s="68"/>
      <c r="J22" s="29"/>
      <c r="K22" s="20"/>
      <c r="L22" s="69"/>
      <c r="M22" s="29"/>
      <c r="N22" s="96"/>
      <c r="O22" s="29">
        <v>30</v>
      </c>
      <c r="P22" s="20"/>
      <c r="Q22" s="96">
        <v>2</v>
      </c>
      <c r="R22" s="29"/>
      <c r="S22" s="68"/>
      <c r="T22" s="29"/>
      <c r="U22" s="20"/>
      <c r="V22" s="96"/>
      <c r="W22" s="29"/>
      <c r="X22" s="96"/>
      <c r="Y22" s="29"/>
      <c r="Z22" s="20"/>
      <c r="AA22" s="96"/>
    </row>
    <row r="23" spans="1:27" x14ac:dyDescent="0.25">
      <c r="A23" s="3" t="s">
        <v>112</v>
      </c>
      <c r="B23" s="2" t="s">
        <v>55</v>
      </c>
      <c r="C23" s="15" t="s">
        <v>87</v>
      </c>
      <c r="D23" s="17">
        <f t="shared" si="0"/>
        <v>0</v>
      </c>
      <c r="E23" s="16">
        <f t="shared" si="1"/>
        <v>30</v>
      </c>
      <c r="F23" s="16">
        <f t="shared" si="2"/>
        <v>0</v>
      </c>
      <c r="G23" s="67">
        <f t="shared" si="3"/>
        <v>4</v>
      </c>
      <c r="H23" s="30"/>
      <c r="I23" s="68"/>
      <c r="J23" s="29"/>
      <c r="K23" s="20"/>
      <c r="L23" s="69"/>
      <c r="M23" s="29"/>
      <c r="N23" s="96"/>
      <c r="O23" s="29"/>
      <c r="P23" s="20"/>
      <c r="Q23" s="96"/>
      <c r="R23" s="29"/>
      <c r="S23" s="68"/>
      <c r="T23" s="29">
        <v>30</v>
      </c>
      <c r="U23" s="20"/>
      <c r="V23" s="96">
        <v>4</v>
      </c>
      <c r="W23" s="29"/>
      <c r="X23" s="96"/>
      <c r="Y23" s="29"/>
      <c r="Z23" s="20"/>
      <c r="AA23" s="96"/>
    </row>
    <row r="24" spans="1:27" x14ac:dyDescent="0.25">
      <c r="A24" s="3" t="s">
        <v>113</v>
      </c>
      <c r="B24" s="2" t="s">
        <v>120</v>
      </c>
      <c r="C24" s="15" t="s">
        <v>87</v>
      </c>
      <c r="D24" s="17">
        <f t="shared" si="0"/>
        <v>15</v>
      </c>
      <c r="E24" s="16">
        <f t="shared" si="1"/>
        <v>0</v>
      </c>
      <c r="F24" s="16">
        <f t="shared" si="2"/>
        <v>0</v>
      </c>
      <c r="G24" s="67">
        <f t="shared" si="3"/>
        <v>2</v>
      </c>
      <c r="H24" s="30"/>
      <c r="I24" s="68"/>
      <c r="J24" s="29"/>
      <c r="K24" s="20"/>
      <c r="L24" s="69"/>
      <c r="M24" s="29"/>
      <c r="N24" s="96"/>
      <c r="O24" s="29"/>
      <c r="P24" s="20"/>
      <c r="Q24" s="96"/>
      <c r="R24" s="29"/>
      <c r="S24" s="68"/>
      <c r="T24" s="29"/>
      <c r="U24" s="20"/>
      <c r="V24" s="96"/>
      <c r="W24" s="29">
        <v>15</v>
      </c>
      <c r="X24" s="96">
        <v>2</v>
      </c>
      <c r="Y24" s="29"/>
      <c r="Z24" s="20"/>
      <c r="AA24" s="96"/>
    </row>
    <row r="25" spans="1:27" x14ac:dyDescent="0.25">
      <c r="A25" s="3" t="s">
        <v>113</v>
      </c>
      <c r="B25" s="2" t="s">
        <v>123</v>
      </c>
      <c r="C25" s="15" t="s">
        <v>87</v>
      </c>
      <c r="D25" s="17">
        <f t="shared" si="0"/>
        <v>0</v>
      </c>
      <c r="E25" s="16">
        <f t="shared" si="1"/>
        <v>15</v>
      </c>
      <c r="F25" s="16">
        <f t="shared" si="2"/>
        <v>0</v>
      </c>
      <c r="G25" s="67">
        <f t="shared" si="3"/>
        <v>3</v>
      </c>
      <c r="H25" s="30"/>
      <c r="I25" s="68"/>
      <c r="J25" s="29"/>
      <c r="K25" s="20"/>
      <c r="L25" s="69"/>
      <c r="M25" s="29"/>
      <c r="N25" s="96"/>
      <c r="O25" s="29"/>
      <c r="P25" s="20"/>
      <c r="Q25" s="96"/>
      <c r="R25" s="29"/>
      <c r="S25" s="68"/>
      <c r="T25" s="29"/>
      <c r="U25" s="20"/>
      <c r="V25" s="96"/>
      <c r="W25" s="29"/>
      <c r="X25" s="96"/>
      <c r="Y25" s="29">
        <v>15</v>
      </c>
      <c r="Z25" s="20"/>
      <c r="AA25" s="96">
        <v>3</v>
      </c>
    </row>
    <row r="26" spans="1:27" x14ac:dyDescent="0.25">
      <c r="A26" s="3" t="s">
        <v>114</v>
      </c>
      <c r="B26" s="2" t="s">
        <v>171</v>
      </c>
      <c r="C26" s="15" t="s">
        <v>87</v>
      </c>
      <c r="D26" s="17">
        <f t="shared" si="0"/>
        <v>0</v>
      </c>
      <c r="E26" s="16">
        <f t="shared" si="1"/>
        <v>30</v>
      </c>
      <c r="F26" s="16">
        <f t="shared" si="2"/>
        <v>0</v>
      </c>
      <c r="G26" s="67">
        <f t="shared" si="3"/>
        <v>4</v>
      </c>
      <c r="H26" s="30"/>
      <c r="I26" s="68"/>
      <c r="J26" s="29"/>
      <c r="K26" s="20"/>
      <c r="L26" s="69"/>
      <c r="M26" s="29"/>
      <c r="N26" s="96"/>
      <c r="O26" s="29"/>
      <c r="P26" s="20"/>
      <c r="Q26" s="96"/>
      <c r="R26" s="29"/>
      <c r="S26" s="68"/>
      <c r="T26" s="29">
        <v>30</v>
      </c>
      <c r="U26" s="20"/>
      <c r="V26" s="96">
        <v>4</v>
      </c>
      <c r="W26" s="29"/>
      <c r="X26" s="96"/>
      <c r="Y26" s="29"/>
      <c r="Z26" s="20"/>
      <c r="AA26" s="96"/>
    </row>
    <row r="27" spans="1:27" x14ac:dyDescent="0.25">
      <c r="A27" s="3" t="s">
        <v>115</v>
      </c>
      <c r="B27" s="2" t="s">
        <v>56</v>
      </c>
      <c r="C27" s="15" t="s">
        <v>87</v>
      </c>
      <c r="D27" s="17">
        <f t="shared" si="0"/>
        <v>0</v>
      </c>
      <c r="E27" s="16">
        <f t="shared" si="1"/>
        <v>30</v>
      </c>
      <c r="F27" s="16">
        <f t="shared" si="2"/>
        <v>0</v>
      </c>
      <c r="G27" s="67">
        <f t="shared" si="3"/>
        <v>5</v>
      </c>
      <c r="H27" s="30"/>
      <c r="I27" s="68"/>
      <c r="J27" s="29"/>
      <c r="K27" s="20"/>
      <c r="L27" s="69"/>
      <c r="M27" s="29"/>
      <c r="N27" s="96"/>
      <c r="O27" s="29"/>
      <c r="P27" s="20"/>
      <c r="Q27" s="96"/>
      <c r="R27" s="29"/>
      <c r="S27" s="68"/>
      <c r="T27" s="29">
        <v>30</v>
      </c>
      <c r="U27" s="20"/>
      <c r="V27" s="96">
        <v>5</v>
      </c>
      <c r="W27" s="29"/>
      <c r="X27" s="96"/>
      <c r="Y27" s="29"/>
      <c r="Z27" s="20"/>
      <c r="AA27" s="96"/>
    </row>
    <row r="28" spans="1:27" ht="16.5" thickBot="1" x14ac:dyDescent="0.3">
      <c r="A28" s="3" t="s">
        <v>116</v>
      </c>
      <c r="B28" s="2" t="s">
        <v>57</v>
      </c>
      <c r="C28" s="15" t="s">
        <v>87</v>
      </c>
      <c r="D28" s="17">
        <f t="shared" si="0"/>
        <v>0</v>
      </c>
      <c r="E28" s="16">
        <f t="shared" si="1"/>
        <v>30</v>
      </c>
      <c r="F28" s="16">
        <f t="shared" si="2"/>
        <v>0</v>
      </c>
      <c r="G28" s="67">
        <f t="shared" si="3"/>
        <v>4</v>
      </c>
      <c r="H28" s="30"/>
      <c r="I28" s="68"/>
      <c r="J28" s="29"/>
      <c r="K28" s="20"/>
      <c r="L28" s="69"/>
      <c r="M28" s="29"/>
      <c r="N28" s="96"/>
      <c r="O28" s="29"/>
      <c r="P28" s="20"/>
      <c r="Q28" s="96"/>
      <c r="R28" s="29"/>
      <c r="S28" s="68"/>
      <c r="T28" s="29"/>
      <c r="U28" s="20"/>
      <c r="V28" s="96"/>
      <c r="W28" s="29"/>
      <c r="X28" s="96"/>
      <c r="Y28" s="29">
        <v>30</v>
      </c>
      <c r="Z28" s="20"/>
      <c r="AA28" s="96">
        <v>4</v>
      </c>
    </row>
    <row r="29" spans="1:27" s="82" customFormat="1" ht="15.75" customHeight="1" thickTop="1" thickBot="1" x14ac:dyDescent="0.3">
      <c r="A29" s="111" t="s">
        <v>196</v>
      </c>
      <c r="B29" s="112"/>
      <c r="C29" s="161"/>
      <c r="D29" s="75">
        <f t="shared" si="0"/>
        <v>105</v>
      </c>
      <c r="E29" s="76">
        <f t="shared" si="1"/>
        <v>315</v>
      </c>
      <c r="F29" s="76">
        <f t="shared" si="2"/>
        <v>0</v>
      </c>
      <c r="G29" s="77">
        <f t="shared" si="3"/>
        <v>68</v>
      </c>
      <c r="H29" s="78">
        <f t="shared" ref="H29:Z29" si="4">SUM(H13:H28)</f>
        <v>0</v>
      </c>
      <c r="I29" s="79">
        <f t="shared" si="4"/>
        <v>0</v>
      </c>
      <c r="J29" s="80">
        <f t="shared" si="4"/>
        <v>0</v>
      </c>
      <c r="K29" s="81">
        <f t="shared" si="4"/>
        <v>0</v>
      </c>
      <c r="L29" s="79">
        <f t="shared" si="4"/>
        <v>0</v>
      </c>
      <c r="M29" s="78">
        <f t="shared" si="4"/>
        <v>60</v>
      </c>
      <c r="N29" s="79">
        <f t="shared" si="4"/>
        <v>7</v>
      </c>
      <c r="O29" s="80">
        <f t="shared" si="4"/>
        <v>90</v>
      </c>
      <c r="P29" s="81">
        <f t="shared" si="4"/>
        <v>0</v>
      </c>
      <c r="Q29" s="79">
        <f t="shared" si="4"/>
        <v>10</v>
      </c>
      <c r="R29" s="78">
        <f t="shared" si="4"/>
        <v>0</v>
      </c>
      <c r="S29" s="79">
        <f t="shared" si="4"/>
        <v>0</v>
      </c>
      <c r="T29" s="80">
        <f t="shared" si="4"/>
        <v>135</v>
      </c>
      <c r="U29" s="81">
        <f t="shared" si="4"/>
        <v>0</v>
      </c>
      <c r="V29" s="79">
        <f t="shared" si="4"/>
        <v>23</v>
      </c>
      <c r="W29" s="78">
        <f t="shared" si="4"/>
        <v>45</v>
      </c>
      <c r="X29" s="79">
        <f t="shared" si="4"/>
        <v>5</v>
      </c>
      <c r="Y29" s="80">
        <f t="shared" si="4"/>
        <v>90</v>
      </c>
      <c r="Z29" s="81">
        <f t="shared" si="4"/>
        <v>0</v>
      </c>
      <c r="AA29" s="79">
        <f>SUM(AA13:AA28)</f>
        <v>23</v>
      </c>
    </row>
    <row r="30" spans="1:27" s="10" customFormat="1" ht="17.25" customHeight="1" thickTop="1" thickBot="1" x14ac:dyDescent="0.3">
      <c r="A30" s="111" t="s">
        <v>197</v>
      </c>
      <c r="B30" s="112"/>
      <c r="C30" s="113"/>
      <c r="D30" s="17">
        <f t="shared" ref="D30:Y30" si="5">D11+D29</f>
        <v>375</v>
      </c>
      <c r="E30" s="16">
        <f t="shared" si="5"/>
        <v>480</v>
      </c>
      <c r="F30" s="16">
        <f t="shared" si="5"/>
        <v>15</v>
      </c>
      <c r="G30" s="70">
        <f t="shared" si="5"/>
        <v>120</v>
      </c>
      <c r="H30" s="26">
        <f t="shared" si="5"/>
        <v>120</v>
      </c>
      <c r="I30" s="71">
        <f t="shared" si="5"/>
        <v>22</v>
      </c>
      <c r="J30" s="27">
        <f t="shared" si="5"/>
        <v>90</v>
      </c>
      <c r="K30" s="28">
        <f t="shared" si="5"/>
        <v>0</v>
      </c>
      <c r="L30" s="71">
        <f t="shared" si="5"/>
        <v>8</v>
      </c>
      <c r="M30" s="26">
        <f t="shared" si="5"/>
        <v>120</v>
      </c>
      <c r="N30" s="71">
        <f t="shared" si="5"/>
        <v>15</v>
      </c>
      <c r="O30" s="27">
        <f t="shared" si="5"/>
        <v>150</v>
      </c>
      <c r="P30" s="28">
        <f t="shared" si="5"/>
        <v>15</v>
      </c>
      <c r="Q30" s="71">
        <f t="shared" si="5"/>
        <v>15</v>
      </c>
      <c r="R30" s="26">
        <f t="shared" si="5"/>
        <v>60</v>
      </c>
      <c r="S30" s="71">
        <f t="shared" si="5"/>
        <v>5</v>
      </c>
      <c r="T30" s="27">
        <f t="shared" si="5"/>
        <v>150</v>
      </c>
      <c r="U30" s="28">
        <f t="shared" si="5"/>
        <v>0</v>
      </c>
      <c r="V30" s="71">
        <f t="shared" si="5"/>
        <v>25</v>
      </c>
      <c r="W30" s="26">
        <f t="shared" si="5"/>
        <v>75</v>
      </c>
      <c r="X30" s="71">
        <f t="shared" si="5"/>
        <v>7</v>
      </c>
      <c r="Y30" s="27">
        <f t="shared" si="5"/>
        <v>90</v>
      </c>
      <c r="Z30" s="28">
        <f t="shared" ref="Z30:AA30" si="6">Z11+Z29</f>
        <v>0</v>
      </c>
      <c r="AA30" s="71">
        <f t="shared" si="6"/>
        <v>23</v>
      </c>
    </row>
    <row r="31" spans="1:27" s="10" customFormat="1" ht="17.25" customHeight="1" thickTop="1" thickBot="1" x14ac:dyDescent="0.3">
      <c r="A31" s="107" t="s">
        <v>50</v>
      </c>
      <c r="B31" s="108"/>
      <c r="C31" s="109"/>
      <c r="D31" s="148">
        <f>SUM(H31,M31,R31,W31)</f>
        <v>3</v>
      </c>
      <c r="E31" s="149"/>
      <c r="F31" s="149"/>
      <c r="G31" s="150"/>
      <c r="H31" s="151">
        <f>COUNTIF(C13:C28,1)</f>
        <v>0</v>
      </c>
      <c r="I31" s="153"/>
      <c r="J31" s="153"/>
      <c r="K31" s="153"/>
      <c r="L31" s="162"/>
      <c r="M31" s="152">
        <f>COUNTIF(C13:C28,2)</f>
        <v>2</v>
      </c>
      <c r="N31" s="153"/>
      <c r="O31" s="153"/>
      <c r="P31" s="153"/>
      <c r="Q31" s="109"/>
      <c r="R31" s="152">
        <f>COUNTIF(C13:C28,3)</f>
        <v>0</v>
      </c>
      <c r="S31" s="153"/>
      <c r="T31" s="153"/>
      <c r="U31" s="153"/>
      <c r="V31" s="109"/>
      <c r="W31" s="152">
        <f>COUNTIF(C13:C28,4)</f>
        <v>1</v>
      </c>
      <c r="X31" s="153"/>
      <c r="Y31" s="153"/>
      <c r="Z31" s="153"/>
      <c r="AA31" s="156"/>
    </row>
    <row r="33" spans="1:1" x14ac:dyDescent="0.25">
      <c r="A33" s="89" t="s">
        <v>172</v>
      </c>
    </row>
  </sheetData>
  <mergeCells count="31">
    <mergeCell ref="R31:V31"/>
    <mergeCell ref="W31:AA31"/>
    <mergeCell ref="A30:C30"/>
    <mergeCell ref="A31:C31"/>
    <mergeCell ref="D31:G31"/>
    <mergeCell ref="H31:L31"/>
    <mergeCell ref="M31:Q31"/>
    <mergeCell ref="W9:X9"/>
    <mergeCell ref="Y9:AA9"/>
    <mergeCell ref="A11:C11"/>
    <mergeCell ref="B12:AA12"/>
    <mergeCell ref="A29:C29"/>
    <mergeCell ref="O9:Q9"/>
    <mergeCell ref="R9:S9"/>
    <mergeCell ref="T9:V9"/>
    <mergeCell ref="A6:A10"/>
    <mergeCell ref="B6:B10"/>
    <mergeCell ref="C6:AA6"/>
    <mergeCell ref="C7:C10"/>
    <mergeCell ref="D7:G8"/>
    <mergeCell ref="H7:AA7"/>
    <mergeCell ref="H8:L8"/>
    <mergeCell ref="M8:Q8"/>
    <mergeCell ref="R8:V8"/>
    <mergeCell ref="W8:AA8"/>
    <mergeCell ref="M9:N9"/>
    <mergeCell ref="D9:D10"/>
    <mergeCell ref="E9:F9"/>
    <mergeCell ref="G9:G10"/>
    <mergeCell ref="H9:I9"/>
    <mergeCell ref="J9:L9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A32"/>
  <sheetViews>
    <sheetView zoomScale="85" zoomScaleNormal="85" workbookViewId="0">
      <selection activeCell="B23" sqref="B23"/>
    </sheetView>
  </sheetViews>
  <sheetFormatPr defaultRowHeight="15.75" x14ac:dyDescent="0.25"/>
  <cols>
    <col min="1" max="1" width="9.5703125" style="8" customWidth="1"/>
    <col min="2" max="2" width="52.5703125" style="1" customWidth="1"/>
    <col min="3" max="3" width="11.42578125" style="8" customWidth="1"/>
    <col min="4" max="5" width="8.140625" style="8" customWidth="1"/>
    <col min="6" max="6" width="10.140625" style="8" customWidth="1"/>
    <col min="7" max="7" width="8.140625" style="8" customWidth="1"/>
    <col min="8" max="10" width="6.42578125" style="8" customWidth="1"/>
    <col min="11" max="11" width="10.7109375" style="8" customWidth="1"/>
    <col min="12" max="12" width="6.42578125" style="1" customWidth="1"/>
    <col min="13" max="15" width="8.5703125" style="1" customWidth="1"/>
    <col min="16" max="16" width="9.7109375" style="1" customWidth="1"/>
    <col min="17" max="20" width="9.140625" style="1"/>
    <col min="21" max="21" width="11.28515625" style="1" customWidth="1"/>
    <col min="22" max="25" width="9.140625" style="1"/>
    <col min="26" max="26" width="10.7109375" style="1" customWidth="1"/>
    <col min="27" max="16384" width="9.140625" style="1"/>
  </cols>
  <sheetData>
    <row r="1" spans="1:27" x14ac:dyDescent="0.25">
      <c r="A1" s="7" t="s">
        <v>8</v>
      </c>
    </row>
    <row r="2" spans="1:27" x14ac:dyDescent="0.25">
      <c r="A2" s="7" t="s">
        <v>51</v>
      </c>
      <c r="B2" s="9"/>
    </row>
    <row r="3" spans="1:27" x14ac:dyDescent="0.25">
      <c r="A3" s="7" t="s">
        <v>58</v>
      </c>
      <c r="B3" s="9"/>
    </row>
    <row r="4" spans="1:27" x14ac:dyDescent="0.25">
      <c r="A4" s="7" t="s">
        <v>15</v>
      </c>
      <c r="B4" s="9"/>
    </row>
    <row r="5" spans="1:27" ht="16.5" thickBot="1" x14ac:dyDescent="0.3">
      <c r="A5" s="7" t="s">
        <v>192</v>
      </c>
      <c r="B5" s="9"/>
    </row>
    <row r="6" spans="1:27" ht="17.25" customHeight="1" x14ac:dyDescent="0.25">
      <c r="A6" s="123" t="s">
        <v>6</v>
      </c>
      <c r="B6" s="132" t="s">
        <v>0</v>
      </c>
      <c r="C6" s="134" t="s">
        <v>21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spans="1:27" ht="15.75" customHeight="1" x14ac:dyDescent="0.25">
      <c r="A7" s="124"/>
      <c r="B7" s="133"/>
      <c r="C7" s="136" t="s">
        <v>7</v>
      </c>
      <c r="D7" s="110" t="s">
        <v>13</v>
      </c>
      <c r="E7" s="110"/>
      <c r="F7" s="110"/>
      <c r="G7" s="130"/>
      <c r="H7" s="138" t="s">
        <v>1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40"/>
    </row>
    <row r="8" spans="1:27" x14ac:dyDescent="0.25">
      <c r="A8" s="124"/>
      <c r="B8" s="133"/>
      <c r="C8" s="137"/>
      <c r="D8" s="130"/>
      <c r="E8" s="130"/>
      <c r="F8" s="130"/>
      <c r="G8" s="130"/>
      <c r="H8" s="157" t="s">
        <v>2</v>
      </c>
      <c r="I8" s="158"/>
      <c r="J8" s="158"/>
      <c r="K8" s="158"/>
      <c r="L8" s="159"/>
      <c r="M8" s="127" t="s">
        <v>3</v>
      </c>
      <c r="N8" s="128"/>
      <c r="O8" s="128"/>
      <c r="P8" s="128"/>
      <c r="Q8" s="129"/>
      <c r="R8" s="127" t="s">
        <v>4</v>
      </c>
      <c r="S8" s="128"/>
      <c r="T8" s="128"/>
      <c r="U8" s="128"/>
      <c r="V8" s="129"/>
      <c r="W8" s="127" t="s">
        <v>5</v>
      </c>
      <c r="X8" s="128"/>
      <c r="Y8" s="128"/>
      <c r="Z8" s="128"/>
      <c r="AA8" s="129"/>
    </row>
    <row r="9" spans="1:27" ht="32.25" customHeight="1" x14ac:dyDescent="0.25">
      <c r="A9" s="124"/>
      <c r="B9" s="133"/>
      <c r="C9" s="137"/>
      <c r="D9" s="131" t="s">
        <v>25</v>
      </c>
      <c r="E9" s="141" t="s">
        <v>22</v>
      </c>
      <c r="F9" s="142"/>
      <c r="G9" s="160" t="s">
        <v>26</v>
      </c>
      <c r="H9" s="157" t="s">
        <v>12</v>
      </c>
      <c r="I9" s="159"/>
      <c r="J9" s="157" t="s">
        <v>22</v>
      </c>
      <c r="K9" s="158"/>
      <c r="L9" s="159"/>
      <c r="M9" s="125" t="s">
        <v>12</v>
      </c>
      <c r="N9" s="126"/>
      <c r="O9" s="125" t="s">
        <v>22</v>
      </c>
      <c r="P9" s="126"/>
      <c r="Q9" s="126"/>
      <c r="R9" s="125" t="s">
        <v>12</v>
      </c>
      <c r="S9" s="126"/>
      <c r="T9" s="125" t="s">
        <v>22</v>
      </c>
      <c r="U9" s="126"/>
      <c r="V9" s="126"/>
      <c r="W9" s="125" t="s">
        <v>12</v>
      </c>
      <c r="X9" s="126"/>
      <c r="Y9" s="125" t="s">
        <v>22</v>
      </c>
      <c r="Z9" s="126"/>
      <c r="AA9" s="126"/>
    </row>
    <row r="10" spans="1:27" ht="32.25" customHeight="1" thickBot="1" x14ac:dyDescent="0.3">
      <c r="A10" s="124"/>
      <c r="B10" s="133"/>
      <c r="C10" s="137"/>
      <c r="D10" s="131"/>
      <c r="E10" s="32" t="s">
        <v>23</v>
      </c>
      <c r="F10" s="32" t="s">
        <v>24</v>
      </c>
      <c r="G10" s="131"/>
      <c r="H10" s="12" t="s">
        <v>11</v>
      </c>
      <c r="I10" s="64" t="s">
        <v>14</v>
      </c>
      <c r="J10" s="13" t="s">
        <v>23</v>
      </c>
      <c r="K10" s="13" t="s">
        <v>24</v>
      </c>
      <c r="L10" s="63" t="s">
        <v>14</v>
      </c>
      <c r="M10" s="12" t="s">
        <v>11</v>
      </c>
      <c r="N10" s="64" t="s">
        <v>14</v>
      </c>
      <c r="O10" s="13" t="s">
        <v>23</v>
      </c>
      <c r="P10" s="13" t="s">
        <v>24</v>
      </c>
      <c r="Q10" s="63" t="s">
        <v>14</v>
      </c>
      <c r="R10" s="12" t="s">
        <v>11</v>
      </c>
      <c r="S10" s="64" t="s">
        <v>14</v>
      </c>
      <c r="T10" s="13" t="s">
        <v>23</v>
      </c>
      <c r="U10" s="13" t="s">
        <v>24</v>
      </c>
      <c r="V10" s="63" t="s">
        <v>14</v>
      </c>
      <c r="W10" s="12" t="s">
        <v>11</v>
      </c>
      <c r="X10" s="64" t="s">
        <v>14</v>
      </c>
      <c r="Y10" s="13" t="s">
        <v>23</v>
      </c>
      <c r="Z10" s="13" t="s">
        <v>24</v>
      </c>
      <c r="AA10" s="64" t="s">
        <v>14</v>
      </c>
    </row>
    <row r="11" spans="1:27" ht="17.25" customHeight="1" thickTop="1" thickBot="1" x14ac:dyDescent="0.3">
      <c r="A11" s="104" t="s">
        <v>195</v>
      </c>
      <c r="B11" s="105"/>
      <c r="C11" s="106"/>
      <c r="D11" s="6">
        <f>SUM(H11,M11,R11,W11)</f>
        <v>270</v>
      </c>
      <c r="E11" s="31">
        <f>SUM(J11,O11,T11,Y11)</f>
        <v>165</v>
      </c>
      <c r="F11" s="31">
        <f>SUM(K11,P11,U11,Z11)</f>
        <v>15</v>
      </c>
      <c r="G11" s="65">
        <f>SUM(I11,L11,N11,Q11,S11,V11,X11,AA11)</f>
        <v>52</v>
      </c>
      <c r="H11" s="23">
        <v>120</v>
      </c>
      <c r="I11" s="66">
        <v>22</v>
      </c>
      <c r="J11" s="24">
        <v>90</v>
      </c>
      <c r="K11" s="25">
        <v>0</v>
      </c>
      <c r="L11" s="66">
        <v>8</v>
      </c>
      <c r="M11" s="23">
        <v>60</v>
      </c>
      <c r="N11" s="66">
        <v>8</v>
      </c>
      <c r="O11" s="24">
        <v>60</v>
      </c>
      <c r="P11" s="25">
        <v>15</v>
      </c>
      <c r="Q11" s="66">
        <v>5</v>
      </c>
      <c r="R11" s="23">
        <v>60</v>
      </c>
      <c r="S11" s="66">
        <v>5</v>
      </c>
      <c r="T11" s="24">
        <v>15</v>
      </c>
      <c r="U11" s="25">
        <v>0</v>
      </c>
      <c r="V11" s="66">
        <v>2</v>
      </c>
      <c r="W11" s="23">
        <v>30</v>
      </c>
      <c r="X11" s="66">
        <v>2</v>
      </c>
      <c r="Y11" s="24">
        <v>0</v>
      </c>
      <c r="Z11" s="25">
        <v>0</v>
      </c>
      <c r="AA11" s="66">
        <v>0</v>
      </c>
    </row>
    <row r="12" spans="1:27" ht="15.75" customHeight="1" x14ac:dyDescent="0.25">
      <c r="A12" s="4"/>
      <c r="B12" s="114" t="s">
        <v>44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7"/>
    </row>
    <row r="13" spans="1:27" x14ac:dyDescent="0.25">
      <c r="A13" s="3">
        <v>23</v>
      </c>
      <c r="B13" s="97" t="s">
        <v>98</v>
      </c>
      <c r="C13" s="15" t="s">
        <v>87</v>
      </c>
      <c r="D13" s="17">
        <f t="shared" ref="D13:D28" si="0">SUM(H13,M13,R13,W13)</f>
        <v>0</v>
      </c>
      <c r="E13" s="16">
        <f t="shared" ref="E13:E28" si="1">SUM(J13,O13,T13,Y13)</f>
        <v>30</v>
      </c>
      <c r="F13" s="16">
        <f t="shared" ref="F13:F28" si="2">SUM(K13,P13,U13,Z13)</f>
        <v>0</v>
      </c>
      <c r="G13" s="67">
        <f t="shared" ref="G13:G28" si="3">SUM(I13,L13,N13,Q13,S13,V13,X13,AA13)</f>
        <v>4</v>
      </c>
      <c r="H13" s="30"/>
      <c r="I13" s="68"/>
      <c r="J13" s="29"/>
      <c r="K13" s="20"/>
      <c r="L13" s="69"/>
      <c r="M13" s="29"/>
      <c r="N13" s="68"/>
      <c r="O13" s="29">
        <v>30</v>
      </c>
      <c r="P13" s="20"/>
      <c r="Q13" s="68">
        <v>4</v>
      </c>
      <c r="R13" s="29"/>
      <c r="S13" s="68"/>
      <c r="T13" s="29"/>
      <c r="U13" s="20"/>
      <c r="V13" s="68"/>
      <c r="W13" s="29"/>
      <c r="X13" s="38"/>
      <c r="Y13" s="29"/>
      <c r="Z13" s="20"/>
      <c r="AA13" s="68"/>
    </row>
    <row r="14" spans="1:27" x14ac:dyDescent="0.25">
      <c r="A14" s="3">
        <v>24</v>
      </c>
      <c r="B14" s="97" t="s">
        <v>99</v>
      </c>
      <c r="C14" s="15" t="s">
        <v>87</v>
      </c>
      <c r="D14" s="17">
        <f t="shared" si="0"/>
        <v>0</v>
      </c>
      <c r="E14" s="16">
        <f t="shared" si="1"/>
        <v>45</v>
      </c>
      <c r="F14" s="16">
        <f t="shared" si="2"/>
        <v>0</v>
      </c>
      <c r="G14" s="67">
        <f t="shared" si="3"/>
        <v>10</v>
      </c>
      <c r="H14" s="30"/>
      <c r="I14" s="68"/>
      <c r="J14" s="29"/>
      <c r="K14" s="20"/>
      <c r="L14" s="69"/>
      <c r="M14" s="29"/>
      <c r="N14" s="68"/>
      <c r="O14" s="29"/>
      <c r="P14" s="20"/>
      <c r="Q14" s="68"/>
      <c r="R14" s="29"/>
      <c r="S14" s="68"/>
      <c r="T14" s="29">
        <v>45</v>
      </c>
      <c r="U14" s="20"/>
      <c r="V14" s="68">
        <v>10</v>
      </c>
      <c r="W14" s="29"/>
      <c r="X14" s="38"/>
      <c r="Y14" s="29"/>
      <c r="Z14" s="20"/>
      <c r="AA14" s="68"/>
    </row>
    <row r="15" spans="1:27" x14ac:dyDescent="0.25">
      <c r="A15" s="3">
        <v>25</v>
      </c>
      <c r="B15" s="97" t="s">
        <v>124</v>
      </c>
      <c r="C15" s="15" t="s">
        <v>87</v>
      </c>
      <c r="D15" s="17">
        <f t="shared" si="0"/>
        <v>0</v>
      </c>
      <c r="E15" s="16">
        <f t="shared" si="1"/>
        <v>45</v>
      </c>
      <c r="F15" s="16">
        <f t="shared" si="2"/>
        <v>0</v>
      </c>
      <c r="G15" s="67">
        <f t="shared" si="3"/>
        <v>16</v>
      </c>
      <c r="H15" s="30"/>
      <c r="I15" s="68"/>
      <c r="J15" s="29"/>
      <c r="K15" s="20"/>
      <c r="L15" s="69"/>
      <c r="M15" s="29"/>
      <c r="N15" s="68"/>
      <c r="O15" s="29"/>
      <c r="P15" s="20"/>
      <c r="Q15" s="68"/>
      <c r="R15" s="29"/>
      <c r="S15" s="68"/>
      <c r="T15" s="29"/>
      <c r="U15" s="20"/>
      <c r="V15" s="68"/>
      <c r="W15" s="29"/>
      <c r="X15" s="38"/>
      <c r="Y15" s="29">
        <v>45</v>
      </c>
      <c r="Z15" s="20"/>
      <c r="AA15" s="68">
        <v>16</v>
      </c>
    </row>
    <row r="16" spans="1:27" x14ac:dyDescent="0.25">
      <c r="A16" s="3" t="s">
        <v>100</v>
      </c>
      <c r="B16" s="2" t="s">
        <v>59</v>
      </c>
      <c r="C16" s="15">
        <v>2</v>
      </c>
      <c r="D16" s="17">
        <f t="shared" si="0"/>
        <v>0</v>
      </c>
      <c r="E16" s="16">
        <f t="shared" si="1"/>
        <v>30</v>
      </c>
      <c r="F16" s="16">
        <f t="shared" si="2"/>
        <v>0</v>
      </c>
      <c r="G16" s="67">
        <f t="shared" si="3"/>
        <v>3</v>
      </c>
      <c r="H16" s="30"/>
      <c r="I16" s="68"/>
      <c r="J16" s="29"/>
      <c r="K16" s="20"/>
      <c r="L16" s="69"/>
      <c r="M16" s="29"/>
      <c r="N16" s="68"/>
      <c r="O16" s="29">
        <v>30</v>
      </c>
      <c r="P16" s="20"/>
      <c r="Q16" s="68">
        <v>3</v>
      </c>
      <c r="R16" s="29"/>
      <c r="S16" s="68"/>
      <c r="T16" s="29"/>
      <c r="U16" s="20"/>
      <c r="V16" s="68"/>
      <c r="W16" s="29"/>
      <c r="X16" s="68"/>
      <c r="Y16" s="29"/>
      <c r="Z16" s="20"/>
      <c r="AA16" s="68"/>
    </row>
    <row r="17" spans="1:27" x14ac:dyDescent="0.25">
      <c r="A17" s="3" t="s">
        <v>105</v>
      </c>
      <c r="B17" s="2" t="s">
        <v>60</v>
      </c>
      <c r="C17" s="15" t="s">
        <v>87</v>
      </c>
      <c r="D17" s="17">
        <f t="shared" si="0"/>
        <v>0</v>
      </c>
      <c r="E17" s="16">
        <f t="shared" si="1"/>
        <v>30</v>
      </c>
      <c r="F17" s="16">
        <f t="shared" si="2"/>
        <v>0</v>
      </c>
      <c r="G17" s="67">
        <f t="shared" si="3"/>
        <v>3</v>
      </c>
      <c r="H17" s="30"/>
      <c r="I17" s="68"/>
      <c r="J17" s="29"/>
      <c r="K17" s="20"/>
      <c r="L17" s="69"/>
      <c r="M17" s="29"/>
      <c r="N17" s="68"/>
      <c r="O17" s="29">
        <v>30</v>
      </c>
      <c r="P17" s="20"/>
      <c r="Q17" s="69">
        <v>3</v>
      </c>
      <c r="R17" s="29"/>
      <c r="S17" s="68"/>
      <c r="T17" s="29"/>
      <c r="U17" s="20"/>
      <c r="V17" s="69"/>
      <c r="W17" s="29"/>
      <c r="X17" s="68"/>
      <c r="Y17" s="29"/>
      <c r="Z17" s="20"/>
      <c r="AA17" s="68"/>
    </row>
    <row r="18" spans="1:27" x14ac:dyDescent="0.25">
      <c r="A18" s="3" t="s">
        <v>107</v>
      </c>
      <c r="B18" s="2" t="s">
        <v>61</v>
      </c>
      <c r="C18" s="15" t="s">
        <v>87</v>
      </c>
      <c r="D18" s="17">
        <f t="shared" si="0"/>
        <v>0</v>
      </c>
      <c r="E18" s="16">
        <f t="shared" si="1"/>
        <v>30</v>
      </c>
      <c r="F18" s="16">
        <f t="shared" si="2"/>
        <v>0</v>
      </c>
      <c r="G18" s="67">
        <f t="shared" si="3"/>
        <v>3</v>
      </c>
      <c r="H18" s="30"/>
      <c r="I18" s="68"/>
      <c r="J18" s="29"/>
      <c r="K18" s="20"/>
      <c r="L18" s="69"/>
      <c r="M18" s="29"/>
      <c r="N18" s="68"/>
      <c r="O18" s="29">
        <v>30</v>
      </c>
      <c r="P18" s="20"/>
      <c r="Q18" s="69">
        <v>3</v>
      </c>
      <c r="R18" s="29"/>
      <c r="S18" s="68"/>
      <c r="T18" s="29"/>
      <c r="U18" s="20"/>
      <c r="V18" s="69"/>
      <c r="W18" s="29"/>
      <c r="X18" s="68"/>
      <c r="Y18" s="29"/>
      <c r="Z18" s="20"/>
      <c r="AA18" s="67"/>
    </row>
    <row r="19" spans="1:27" x14ac:dyDescent="0.25">
      <c r="A19" s="3" t="s">
        <v>108</v>
      </c>
      <c r="B19" s="2" t="s">
        <v>62</v>
      </c>
      <c r="C19" s="15">
        <v>2</v>
      </c>
      <c r="D19" s="17">
        <f t="shared" si="0"/>
        <v>0</v>
      </c>
      <c r="E19" s="16">
        <f t="shared" si="1"/>
        <v>30</v>
      </c>
      <c r="F19" s="16">
        <f t="shared" si="2"/>
        <v>0</v>
      </c>
      <c r="G19" s="67">
        <f t="shared" si="3"/>
        <v>2</v>
      </c>
      <c r="H19" s="30"/>
      <c r="I19" s="68"/>
      <c r="J19" s="29"/>
      <c r="K19" s="20"/>
      <c r="L19" s="69"/>
      <c r="M19" s="29"/>
      <c r="N19" s="68"/>
      <c r="O19" s="29">
        <v>30</v>
      </c>
      <c r="P19" s="20"/>
      <c r="Q19" s="69">
        <v>2</v>
      </c>
      <c r="R19" s="29"/>
      <c r="S19" s="68"/>
      <c r="T19" s="29"/>
      <c r="U19" s="20"/>
      <c r="V19" s="69"/>
      <c r="W19" s="29"/>
      <c r="X19" s="68"/>
      <c r="Y19" s="29"/>
      <c r="Z19" s="20"/>
      <c r="AA19" s="67"/>
    </row>
    <row r="20" spans="1:27" x14ac:dyDescent="0.25">
      <c r="A20" s="3" t="s">
        <v>109</v>
      </c>
      <c r="B20" s="2" t="s">
        <v>63</v>
      </c>
      <c r="C20" s="15" t="s">
        <v>87</v>
      </c>
      <c r="D20" s="17">
        <f t="shared" si="0"/>
        <v>0</v>
      </c>
      <c r="E20" s="16">
        <f t="shared" si="1"/>
        <v>30</v>
      </c>
      <c r="F20" s="16">
        <f t="shared" si="2"/>
        <v>0</v>
      </c>
      <c r="G20" s="67">
        <f t="shared" si="3"/>
        <v>2</v>
      </c>
      <c r="H20" s="30"/>
      <c r="I20" s="68"/>
      <c r="J20" s="29"/>
      <c r="K20" s="20"/>
      <c r="L20" s="69"/>
      <c r="M20" s="29"/>
      <c r="N20" s="68"/>
      <c r="O20" s="29">
        <v>30</v>
      </c>
      <c r="P20" s="20"/>
      <c r="Q20" s="69">
        <v>2</v>
      </c>
      <c r="R20" s="29"/>
      <c r="S20" s="68"/>
      <c r="T20" s="29"/>
      <c r="U20" s="20"/>
      <c r="V20" s="69"/>
      <c r="W20" s="29"/>
      <c r="X20" s="68"/>
      <c r="Y20" s="29"/>
      <c r="Z20" s="20"/>
      <c r="AA20" s="67"/>
    </row>
    <row r="21" spans="1:27" x14ac:dyDescent="0.25">
      <c r="A21" s="3" t="s">
        <v>110</v>
      </c>
      <c r="B21" s="2" t="s">
        <v>64</v>
      </c>
      <c r="C21" s="15">
        <v>3</v>
      </c>
      <c r="D21" s="17">
        <f t="shared" si="0"/>
        <v>0</v>
      </c>
      <c r="E21" s="16">
        <f t="shared" si="1"/>
        <v>30</v>
      </c>
      <c r="F21" s="16">
        <f t="shared" si="2"/>
        <v>0</v>
      </c>
      <c r="G21" s="67">
        <f t="shared" si="3"/>
        <v>5</v>
      </c>
      <c r="H21" s="30"/>
      <c r="I21" s="68"/>
      <c r="J21" s="29"/>
      <c r="K21" s="20"/>
      <c r="L21" s="69"/>
      <c r="M21" s="29"/>
      <c r="N21" s="68"/>
      <c r="O21" s="29"/>
      <c r="P21" s="20"/>
      <c r="Q21" s="69"/>
      <c r="R21" s="29"/>
      <c r="S21" s="68"/>
      <c r="T21" s="29">
        <v>30</v>
      </c>
      <c r="U21" s="20"/>
      <c r="V21" s="69">
        <v>5</v>
      </c>
      <c r="W21" s="29"/>
      <c r="X21" s="68"/>
      <c r="Y21" s="29"/>
      <c r="Z21" s="20"/>
      <c r="AA21" s="67"/>
    </row>
    <row r="22" spans="1:27" x14ac:dyDescent="0.25">
      <c r="A22" s="3" t="s">
        <v>111</v>
      </c>
      <c r="B22" s="2" t="s">
        <v>65</v>
      </c>
      <c r="C22" s="15" t="s">
        <v>87</v>
      </c>
      <c r="D22" s="17">
        <f t="shared" si="0"/>
        <v>0</v>
      </c>
      <c r="E22" s="16">
        <f t="shared" si="1"/>
        <v>30</v>
      </c>
      <c r="F22" s="16">
        <f t="shared" si="2"/>
        <v>0</v>
      </c>
      <c r="G22" s="67">
        <f t="shared" si="3"/>
        <v>5</v>
      </c>
      <c r="H22" s="30"/>
      <c r="I22" s="68"/>
      <c r="J22" s="29"/>
      <c r="K22" s="20"/>
      <c r="L22" s="69"/>
      <c r="M22" s="29"/>
      <c r="N22" s="68"/>
      <c r="O22" s="29"/>
      <c r="P22" s="20"/>
      <c r="Q22" s="69"/>
      <c r="R22" s="29"/>
      <c r="S22" s="68"/>
      <c r="T22" s="29">
        <v>30</v>
      </c>
      <c r="U22" s="20"/>
      <c r="V22" s="69">
        <v>5</v>
      </c>
      <c r="W22" s="29"/>
      <c r="X22" s="68"/>
      <c r="Y22" s="29"/>
      <c r="Z22" s="20"/>
      <c r="AA22" s="67"/>
    </row>
    <row r="23" spans="1:27" x14ac:dyDescent="0.25">
      <c r="A23" s="3" t="s">
        <v>112</v>
      </c>
      <c r="B23" s="2" t="s">
        <v>66</v>
      </c>
      <c r="C23" s="15" t="s">
        <v>87</v>
      </c>
      <c r="D23" s="17">
        <f t="shared" si="0"/>
        <v>0</v>
      </c>
      <c r="E23" s="16">
        <f t="shared" si="1"/>
        <v>15</v>
      </c>
      <c r="F23" s="16">
        <f t="shared" si="2"/>
        <v>0</v>
      </c>
      <c r="G23" s="67">
        <f t="shared" si="3"/>
        <v>3</v>
      </c>
      <c r="H23" s="30"/>
      <c r="I23" s="68"/>
      <c r="J23" s="29"/>
      <c r="K23" s="20"/>
      <c r="L23" s="69"/>
      <c r="M23" s="29"/>
      <c r="N23" s="68"/>
      <c r="O23" s="29"/>
      <c r="P23" s="20"/>
      <c r="Q23" s="69"/>
      <c r="R23" s="29"/>
      <c r="S23" s="68"/>
      <c r="T23" s="29">
        <v>15</v>
      </c>
      <c r="U23" s="20"/>
      <c r="V23" s="69">
        <v>3</v>
      </c>
      <c r="W23" s="29"/>
      <c r="X23" s="68"/>
      <c r="Y23" s="29"/>
      <c r="Z23" s="20"/>
      <c r="AA23" s="67"/>
    </row>
    <row r="24" spans="1:27" x14ac:dyDescent="0.25">
      <c r="A24" s="3" t="s">
        <v>113</v>
      </c>
      <c r="B24" s="2" t="s">
        <v>67</v>
      </c>
      <c r="C24" s="15" t="s">
        <v>87</v>
      </c>
      <c r="D24" s="17">
        <f t="shared" si="0"/>
        <v>0</v>
      </c>
      <c r="E24" s="16">
        <f t="shared" si="1"/>
        <v>15</v>
      </c>
      <c r="F24" s="16">
        <f t="shared" si="2"/>
        <v>0</v>
      </c>
      <c r="G24" s="67">
        <f t="shared" si="3"/>
        <v>3</v>
      </c>
      <c r="H24" s="30"/>
      <c r="I24" s="68"/>
      <c r="J24" s="29"/>
      <c r="K24" s="20"/>
      <c r="L24" s="69"/>
      <c r="M24" s="29"/>
      <c r="N24" s="68"/>
      <c r="O24" s="29"/>
      <c r="P24" s="20"/>
      <c r="Q24" s="69"/>
      <c r="R24" s="29"/>
      <c r="S24" s="68"/>
      <c r="T24" s="29"/>
      <c r="U24" s="20"/>
      <c r="V24" s="69"/>
      <c r="W24" s="29"/>
      <c r="X24" s="68"/>
      <c r="Y24" s="29">
        <v>15</v>
      </c>
      <c r="Z24" s="20"/>
      <c r="AA24" s="67">
        <v>3</v>
      </c>
    </row>
    <row r="25" spans="1:27" x14ac:dyDescent="0.25">
      <c r="A25" s="3" t="s">
        <v>113</v>
      </c>
      <c r="B25" s="2" t="s">
        <v>68</v>
      </c>
      <c r="C25" s="15" t="s">
        <v>87</v>
      </c>
      <c r="D25" s="17">
        <f t="shared" si="0"/>
        <v>0</v>
      </c>
      <c r="E25" s="16">
        <f t="shared" si="1"/>
        <v>15</v>
      </c>
      <c r="F25" s="16">
        <f t="shared" si="2"/>
        <v>0</v>
      </c>
      <c r="G25" s="67">
        <f t="shared" si="3"/>
        <v>2</v>
      </c>
      <c r="H25" s="30"/>
      <c r="I25" s="68"/>
      <c r="J25" s="29"/>
      <c r="K25" s="20"/>
      <c r="L25" s="69"/>
      <c r="M25" s="29"/>
      <c r="N25" s="68"/>
      <c r="O25" s="29"/>
      <c r="P25" s="20"/>
      <c r="Q25" s="69"/>
      <c r="R25" s="29"/>
      <c r="S25" s="68"/>
      <c r="T25" s="29"/>
      <c r="U25" s="20"/>
      <c r="V25" s="69"/>
      <c r="W25" s="29"/>
      <c r="X25" s="68"/>
      <c r="Y25" s="29">
        <v>15</v>
      </c>
      <c r="Z25" s="20"/>
      <c r="AA25" s="67">
        <v>2</v>
      </c>
    </row>
    <row r="26" spans="1:27" x14ac:dyDescent="0.25">
      <c r="A26" s="3" t="s">
        <v>114</v>
      </c>
      <c r="B26" s="2" t="s">
        <v>69</v>
      </c>
      <c r="C26" s="15" t="s">
        <v>87</v>
      </c>
      <c r="D26" s="17">
        <f t="shared" si="0"/>
        <v>0</v>
      </c>
      <c r="E26" s="16">
        <f t="shared" si="1"/>
        <v>30</v>
      </c>
      <c r="F26" s="16">
        <f t="shared" si="2"/>
        <v>0</v>
      </c>
      <c r="G26" s="67">
        <f t="shared" si="3"/>
        <v>5</v>
      </c>
      <c r="H26" s="30"/>
      <c r="I26" s="68"/>
      <c r="J26" s="29"/>
      <c r="K26" s="20"/>
      <c r="L26" s="69"/>
      <c r="M26" s="29"/>
      <c r="N26" s="68"/>
      <c r="O26" s="29"/>
      <c r="P26" s="20"/>
      <c r="Q26" s="69"/>
      <c r="R26" s="29"/>
      <c r="S26" s="68"/>
      <c r="T26" s="29"/>
      <c r="U26" s="20"/>
      <c r="V26" s="69"/>
      <c r="W26" s="29"/>
      <c r="X26" s="68"/>
      <c r="Y26" s="29">
        <v>30</v>
      </c>
      <c r="Z26" s="20"/>
      <c r="AA26" s="67">
        <v>5</v>
      </c>
    </row>
    <row r="27" spans="1:27" ht="16.5" thickBot="1" x14ac:dyDescent="0.3">
      <c r="A27" s="3" t="s">
        <v>115</v>
      </c>
      <c r="B27" s="2" t="s">
        <v>70</v>
      </c>
      <c r="C27" s="15" t="s">
        <v>87</v>
      </c>
      <c r="D27" s="17">
        <f t="shared" si="0"/>
        <v>0</v>
      </c>
      <c r="E27" s="16">
        <f t="shared" si="1"/>
        <v>15</v>
      </c>
      <c r="F27" s="16">
        <f t="shared" si="2"/>
        <v>0</v>
      </c>
      <c r="G27" s="67">
        <f t="shared" si="3"/>
        <v>2</v>
      </c>
      <c r="H27" s="30"/>
      <c r="I27" s="68"/>
      <c r="J27" s="29"/>
      <c r="K27" s="20"/>
      <c r="L27" s="69"/>
      <c r="M27" s="29"/>
      <c r="N27" s="68"/>
      <c r="O27" s="29"/>
      <c r="P27" s="20"/>
      <c r="Q27" s="69"/>
      <c r="R27" s="29"/>
      <c r="S27" s="68"/>
      <c r="T27" s="29"/>
      <c r="U27" s="20"/>
      <c r="V27" s="69"/>
      <c r="W27" s="29"/>
      <c r="X27" s="68"/>
      <c r="Y27" s="29">
        <v>15</v>
      </c>
      <c r="Z27" s="20"/>
      <c r="AA27" s="67">
        <v>2</v>
      </c>
    </row>
    <row r="28" spans="1:27" ht="15.75" customHeight="1" thickTop="1" thickBot="1" x14ac:dyDescent="0.3">
      <c r="A28" s="111" t="s">
        <v>196</v>
      </c>
      <c r="B28" s="112"/>
      <c r="C28" s="161"/>
      <c r="D28" s="5">
        <f t="shared" si="0"/>
        <v>0</v>
      </c>
      <c r="E28" s="11">
        <f t="shared" si="1"/>
        <v>420</v>
      </c>
      <c r="F28" s="11">
        <f t="shared" si="2"/>
        <v>0</v>
      </c>
      <c r="G28" s="70">
        <f t="shared" si="3"/>
        <v>68</v>
      </c>
      <c r="H28" s="26">
        <f t="shared" ref="H28:Z28" si="4">SUM(H13:H27)</f>
        <v>0</v>
      </c>
      <c r="I28" s="71">
        <f t="shared" si="4"/>
        <v>0</v>
      </c>
      <c r="J28" s="27">
        <f t="shared" si="4"/>
        <v>0</v>
      </c>
      <c r="K28" s="28">
        <f t="shared" si="4"/>
        <v>0</v>
      </c>
      <c r="L28" s="71">
        <f t="shared" si="4"/>
        <v>0</v>
      </c>
      <c r="M28" s="26">
        <f t="shared" si="4"/>
        <v>0</v>
      </c>
      <c r="N28" s="71">
        <f t="shared" si="4"/>
        <v>0</v>
      </c>
      <c r="O28" s="27">
        <f t="shared" si="4"/>
        <v>180</v>
      </c>
      <c r="P28" s="28">
        <f t="shared" si="4"/>
        <v>0</v>
      </c>
      <c r="Q28" s="71">
        <f t="shared" si="4"/>
        <v>17</v>
      </c>
      <c r="R28" s="26">
        <f t="shared" si="4"/>
        <v>0</v>
      </c>
      <c r="S28" s="71">
        <f t="shared" si="4"/>
        <v>0</v>
      </c>
      <c r="T28" s="27">
        <f t="shared" si="4"/>
        <v>120</v>
      </c>
      <c r="U28" s="28">
        <f t="shared" si="4"/>
        <v>0</v>
      </c>
      <c r="V28" s="71">
        <f t="shared" si="4"/>
        <v>23</v>
      </c>
      <c r="W28" s="26">
        <f t="shared" si="4"/>
        <v>0</v>
      </c>
      <c r="X28" s="71">
        <f t="shared" si="4"/>
        <v>0</v>
      </c>
      <c r="Y28" s="27">
        <f t="shared" si="4"/>
        <v>120</v>
      </c>
      <c r="Z28" s="28">
        <f t="shared" si="4"/>
        <v>0</v>
      </c>
      <c r="AA28" s="71">
        <f>SUM(AA13:AA27)</f>
        <v>28</v>
      </c>
    </row>
    <row r="29" spans="1:27" s="10" customFormat="1" ht="17.25" customHeight="1" thickTop="1" thickBot="1" x14ac:dyDescent="0.3">
      <c r="A29" s="111" t="s">
        <v>197</v>
      </c>
      <c r="B29" s="112"/>
      <c r="C29" s="113"/>
      <c r="D29" s="17">
        <f t="shared" ref="D29:Y29" si="5">D11+D28</f>
        <v>270</v>
      </c>
      <c r="E29" s="16">
        <f t="shared" si="5"/>
        <v>585</v>
      </c>
      <c r="F29" s="16">
        <f t="shared" si="5"/>
        <v>15</v>
      </c>
      <c r="G29" s="70">
        <f t="shared" si="5"/>
        <v>120</v>
      </c>
      <c r="H29" s="26">
        <f t="shared" si="5"/>
        <v>120</v>
      </c>
      <c r="I29" s="71">
        <f t="shared" si="5"/>
        <v>22</v>
      </c>
      <c r="J29" s="27">
        <f t="shared" si="5"/>
        <v>90</v>
      </c>
      <c r="K29" s="28">
        <f t="shared" si="5"/>
        <v>0</v>
      </c>
      <c r="L29" s="71">
        <f t="shared" si="5"/>
        <v>8</v>
      </c>
      <c r="M29" s="26">
        <f t="shared" si="5"/>
        <v>60</v>
      </c>
      <c r="N29" s="71">
        <f t="shared" si="5"/>
        <v>8</v>
      </c>
      <c r="O29" s="27">
        <f t="shared" si="5"/>
        <v>240</v>
      </c>
      <c r="P29" s="28">
        <f t="shared" si="5"/>
        <v>15</v>
      </c>
      <c r="Q29" s="71">
        <f t="shared" si="5"/>
        <v>22</v>
      </c>
      <c r="R29" s="26">
        <f t="shared" si="5"/>
        <v>60</v>
      </c>
      <c r="S29" s="71">
        <f t="shared" si="5"/>
        <v>5</v>
      </c>
      <c r="T29" s="27">
        <f t="shared" si="5"/>
        <v>135</v>
      </c>
      <c r="U29" s="28">
        <f t="shared" si="5"/>
        <v>0</v>
      </c>
      <c r="V29" s="71">
        <f t="shared" si="5"/>
        <v>25</v>
      </c>
      <c r="W29" s="26">
        <f t="shared" si="5"/>
        <v>30</v>
      </c>
      <c r="X29" s="71">
        <f t="shared" si="5"/>
        <v>2</v>
      </c>
      <c r="Y29" s="27">
        <f t="shared" si="5"/>
        <v>120</v>
      </c>
      <c r="Z29" s="28">
        <f t="shared" ref="Z29:AA29" si="6">Z11+Z28</f>
        <v>0</v>
      </c>
      <c r="AA29" s="71">
        <f t="shared" si="6"/>
        <v>28</v>
      </c>
    </row>
    <row r="30" spans="1:27" s="10" customFormat="1" ht="17.25" customHeight="1" thickTop="1" thickBot="1" x14ac:dyDescent="0.3">
      <c r="A30" s="107" t="s">
        <v>50</v>
      </c>
      <c r="B30" s="108"/>
      <c r="C30" s="109"/>
      <c r="D30" s="148">
        <f>SUM(H30,M30,R30,W30)</f>
        <v>3</v>
      </c>
      <c r="E30" s="149"/>
      <c r="F30" s="149"/>
      <c r="G30" s="150"/>
      <c r="H30" s="151">
        <f>COUNTIF(C13:C27,1)</f>
        <v>0</v>
      </c>
      <c r="I30" s="153"/>
      <c r="J30" s="153"/>
      <c r="K30" s="153"/>
      <c r="L30" s="162"/>
      <c r="M30" s="152">
        <f>COUNTIF(C13:C27,2)</f>
        <v>2</v>
      </c>
      <c r="N30" s="153"/>
      <c r="O30" s="153"/>
      <c r="P30" s="153"/>
      <c r="Q30" s="109"/>
      <c r="R30" s="152">
        <f>COUNTIF(C13:C27,3)</f>
        <v>1</v>
      </c>
      <c r="S30" s="153"/>
      <c r="T30" s="153"/>
      <c r="U30" s="153"/>
      <c r="V30" s="109"/>
      <c r="W30" s="152">
        <f>COUNTIF(C13:C27,4)</f>
        <v>0</v>
      </c>
      <c r="X30" s="153"/>
      <c r="Y30" s="153"/>
      <c r="Z30" s="153"/>
      <c r="AA30" s="156"/>
    </row>
    <row r="32" spans="1:27" x14ac:dyDescent="0.25">
      <c r="A32" s="89" t="s">
        <v>157</v>
      </c>
    </row>
  </sheetData>
  <mergeCells count="31">
    <mergeCell ref="R30:V30"/>
    <mergeCell ref="W30:AA30"/>
    <mergeCell ref="A29:C29"/>
    <mergeCell ref="A30:C30"/>
    <mergeCell ref="D30:G30"/>
    <mergeCell ref="H30:L30"/>
    <mergeCell ref="M30:Q30"/>
    <mergeCell ref="W9:X9"/>
    <mergeCell ref="Y9:AA9"/>
    <mergeCell ref="A11:C11"/>
    <mergeCell ref="B12:AA12"/>
    <mergeCell ref="A28:C28"/>
    <mergeCell ref="O9:Q9"/>
    <mergeCell ref="R9:S9"/>
    <mergeCell ref="T9:V9"/>
    <mergeCell ref="A6:A10"/>
    <mergeCell ref="B6:B10"/>
    <mergeCell ref="C6:AA6"/>
    <mergeCell ref="C7:C10"/>
    <mergeCell ref="D7:G8"/>
    <mergeCell ref="H7:AA7"/>
    <mergeCell ref="H8:L8"/>
    <mergeCell ref="M8:Q8"/>
    <mergeCell ref="R8:V8"/>
    <mergeCell ref="W8:AA8"/>
    <mergeCell ref="M9:N9"/>
    <mergeCell ref="D9:D10"/>
    <mergeCell ref="E9:F9"/>
    <mergeCell ref="G9:G10"/>
    <mergeCell ref="H9:I9"/>
    <mergeCell ref="J9:L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A42"/>
  <sheetViews>
    <sheetView zoomScale="70" zoomScaleNormal="70" workbookViewId="0">
      <selection activeCell="K30" sqref="K30"/>
    </sheetView>
  </sheetViews>
  <sheetFormatPr defaultRowHeight="15.75" x14ac:dyDescent="0.25"/>
  <cols>
    <col min="1" max="1" width="9.42578125" style="8" customWidth="1"/>
    <col min="2" max="2" width="77.7109375" style="1" customWidth="1"/>
    <col min="3" max="3" width="11.42578125" style="8" customWidth="1"/>
    <col min="4" max="5" width="8.140625" style="8" customWidth="1"/>
    <col min="6" max="6" width="10.140625" style="8" customWidth="1"/>
    <col min="7" max="7" width="8.140625" style="8" customWidth="1"/>
    <col min="8" max="10" width="6.42578125" style="8" customWidth="1"/>
    <col min="11" max="11" width="10.7109375" style="8" customWidth="1"/>
    <col min="12" max="12" width="6.42578125" style="1" customWidth="1"/>
    <col min="13" max="15" width="8.42578125" style="1" customWidth="1"/>
    <col min="16" max="16" width="9.7109375" style="1" customWidth="1"/>
    <col min="17" max="20" width="9.140625" style="1"/>
    <col min="21" max="21" width="11.28515625" style="1" customWidth="1"/>
    <col min="22" max="25" width="9.140625" style="1"/>
    <col min="26" max="26" width="10.7109375" style="1" customWidth="1"/>
    <col min="27" max="16384" width="9.140625" style="1"/>
  </cols>
  <sheetData>
    <row r="1" spans="1:27" x14ac:dyDescent="0.25">
      <c r="A1" s="7" t="s">
        <v>8</v>
      </c>
    </row>
    <row r="2" spans="1:27" ht="21" customHeight="1" x14ac:dyDescent="0.25">
      <c r="A2" s="7" t="s">
        <v>51</v>
      </c>
      <c r="B2" s="9"/>
    </row>
    <row r="3" spans="1:27" x14ac:dyDescent="0.25">
      <c r="A3" s="7" t="s">
        <v>71</v>
      </c>
      <c r="B3" s="9"/>
    </row>
    <row r="4" spans="1:27" x14ac:dyDescent="0.25">
      <c r="A4" s="7" t="s">
        <v>15</v>
      </c>
      <c r="B4" s="9"/>
    </row>
    <row r="5" spans="1:27" ht="16.5" thickBot="1" x14ac:dyDescent="0.3">
      <c r="A5" s="7" t="s">
        <v>192</v>
      </c>
      <c r="B5" s="9"/>
    </row>
    <row r="6" spans="1:27" ht="17.25" customHeight="1" x14ac:dyDescent="0.25">
      <c r="A6" s="123" t="s">
        <v>6</v>
      </c>
      <c r="B6" s="132" t="s">
        <v>0</v>
      </c>
      <c r="C6" s="134" t="s">
        <v>21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spans="1:27" ht="15.75" customHeight="1" x14ac:dyDescent="0.25">
      <c r="A7" s="124"/>
      <c r="B7" s="133"/>
      <c r="C7" s="136" t="s">
        <v>7</v>
      </c>
      <c r="D7" s="110" t="s">
        <v>13</v>
      </c>
      <c r="E7" s="110"/>
      <c r="F7" s="110"/>
      <c r="G7" s="130"/>
      <c r="H7" s="138" t="s">
        <v>1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40"/>
    </row>
    <row r="8" spans="1:27" x14ac:dyDescent="0.25">
      <c r="A8" s="124"/>
      <c r="B8" s="133"/>
      <c r="C8" s="137"/>
      <c r="D8" s="130"/>
      <c r="E8" s="130"/>
      <c r="F8" s="130"/>
      <c r="G8" s="130"/>
      <c r="H8" s="157" t="s">
        <v>2</v>
      </c>
      <c r="I8" s="158"/>
      <c r="J8" s="158"/>
      <c r="K8" s="158"/>
      <c r="L8" s="159"/>
      <c r="M8" s="127" t="s">
        <v>3</v>
      </c>
      <c r="N8" s="128"/>
      <c r="O8" s="128"/>
      <c r="P8" s="128"/>
      <c r="Q8" s="129"/>
      <c r="R8" s="127" t="s">
        <v>4</v>
      </c>
      <c r="S8" s="128"/>
      <c r="T8" s="128"/>
      <c r="U8" s="128"/>
      <c r="V8" s="129"/>
      <c r="W8" s="127" t="s">
        <v>5</v>
      </c>
      <c r="X8" s="128"/>
      <c r="Y8" s="128"/>
      <c r="Z8" s="128"/>
      <c r="AA8" s="129"/>
    </row>
    <row r="9" spans="1:27" ht="32.25" customHeight="1" x14ac:dyDescent="0.25">
      <c r="A9" s="124"/>
      <c r="B9" s="133"/>
      <c r="C9" s="137"/>
      <c r="D9" s="131" t="s">
        <v>25</v>
      </c>
      <c r="E9" s="141" t="s">
        <v>22</v>
      </c>
      <c r="F9" s="142"/>
      <c r="G9" s="160" t="s">
        <v>26</v>
      </c>
      <c r="H9" s="157" t="s">
        <v>12</v>
      </c>
      <c r="I9" s="159"/>
      <c r="J9" s="157" t="s">
        <v>22</v>
      </c>
      <c r="K9" s="158"/>
      <c r="L9" s="159"/>
      <c r="M9" s="125" t="s">
        <v>12</v>
      </c>
      <c r="N9" s="126"/>
      <c r="O9" s="125" t="s">
        <v>22</v>
      </c>
      <c r="P9" s="126"/>
      <c r="Q9" s="126"/>
      <c r="R9" s="125" t="s">
        <v>12</v>
      </c>
      <c r="S9" s="126"/>
      <c r="T9" s="125" t="s">
        <v>22</v>
      </c>
      <c r="U9" s="126"/>
      <c r="V9" s="126"/>
      <c r="W9" s="125" t="s">
        <v>12</v>
      </c>
      <c r="X9" s="126"/>
      <c r="Y9" s="125" t="s">
        <v>22</v>
      </c>
      <c r="Z9" s="126"/>
      <c r="AA9" s="126"/>
    </row>
    <row r="10" spans="1:27" ht="32.25" customHeight="1" thickBot="1" x14ac:dyDescent="0.3">
      <c r="A10" s="124"/>
      <c r="B10" s="133"/>
      <c r="C10" s="137"/>
      <c r="D10" s="131"/>
      <c r="E10" s="32" t="s">
        <v>23</v>
      </c>
      <c r="F10" s="32" t="s">
        <v>24</v>
      </c>
      <c r="G10" s="131"/>
      <c r="H10" s="12" t="s">
        <v>11</v>
      </c>
      <c r="I10" s="64" t="s">
        <v>14</v>
      </c>
      <c r="J10" s="13" t="s">
        <v>23</v>
      </c>
      <c r="K10" s="13" t="s">
        <v>24</v>
      </c>
      <c r="L10" s="63" t="s">
        <v>14</v>
      </c>
      <c r="M10" s="12" t="s">
        <v>11</v>
      </c>
      <c r="N10" s="64" t="s">
        <v>14</v>
      </c>
      <c r="O10" s="13" t="s">
        <v>23</v>
      </c>
      <c r="P10" s="13" t="s">
        <v>24</v>
      </c>
      <c r="Q10" s="63" t="s">
        <v>14</v>
      </c>
      <c r="R10" s="12" t="s">
        <v>11</v>
      </c>
      <c r="S10" s="64" t="s">
        <v>14</v>
      </c>
      <c r="T10" s="13" t="s">
        <v>23</v>
      </c>
      <c r="U10" s="13" t="s">
        <v>24</v>
      </c>
      <c r="V10" s="63" t="s">
        <v>14</v>
      </c>
      <c r="W10" s="12" t="s">
        <v>11</v>
      </c>
      <c r="X10" s="64" t="s">
        <v>14</v>
      </c>
      <c r="Y10" s="13" t="s">
        <v>23</v>
      </c>
      <c r="Z10" s="13" t="s">
        <v>24</v>
      </c>
      <c r="AA10" s="64" t="s">
        <v>14</v>
      </c>
    </row>
    <row r="11" spans="1:27" ht="17.25" customHeight="1" thickTop="1" thickBot="1" x14ac:dyDescent="0.3">
      <c r="A11" s="104" t="s">
        <v>195</v>
      </c>
      <c r="B11" s="105"/>
      <c r="C11" s="106"/>
      <c r="D11" s="6">
        <f>SUM(H11,M11,R11,W11)</f>
        <v>270</v>
      </c>
      <c r="E11" s="31">
        <f>SUM(J11,O11,T11,Y11)</f>
        <v>165</v>
      </c>
      <c r="F11" s="31">
        <f>SUM(K11,P11,U11,Z11)</f>
        <v>15</v>
      </c>
      <c r="G11" s="65">
        <f>SUM(I11,L11,N11,Q11,S11,V11,X11,AA11)</f>
        <v>52</v>
      </c>
      <c r="H11" s="23">
        <v>120</v>
      </c>
      <c r="I11" s="66">
        <v>22</v>
      </c>
      <c r="J11" s="24">
        <v>90</v>
      </c>
      <c r="K11" s="25">
        <v>0</v>
      </c>
      <c r="L11" s="66">
        <v>8</v>
      </c>
      <c r="M11" s="23">
        <v>60</v>
      </c>
      <c r="N11" s="66">
        <v>8</v>
      </c>
      <c r="O11" s="24">
        <v>60</v>
      </c>
      <c r="P11" s="25">
        <v>15</v>
      </c>
      <c r="Q11" s="66">
        <v>5</v>
      </c>
      <c r="R11" s="23">
        <v>60</v>
      </c>
      <c r="S11" s="66">
        <v>5</v>
      </c>
      <c r="T11" s="24">
        <v>15</v>
      </c>
      <c r="U11" s="25">
        <v>0</v>
      </c>
      <c r="V11" s="66">
        <v>2</v>
      </c>
      <c r="W11" s="23">
        <v>30</v>
      </c>
      <c r="X11" s="66">
        <v>2</v>
      </c>
      <c r="Y11" s="24">
        <v>0</v>
      </c>
      <c r="Z11" s="25">
        <v>0</v>
      </c>
      <c r="AA11" s="66">
        <v>0</v>
      </c>
    </row>
    <row r="12" spans="1:27" ht="15.75" customHeight="1" x14ac:dyDescent="0.25">
      <c r="A12" s="4"/>
      <c r="B12" s="114" t="s">
        <v>44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7"/>
    </row>
    <row r="13" spans="1:27" ht="15.75" customHeight="1" x14ac:dyDescent="0.25">
      <c r="A13" s="3">
        <v>23</v>
      </c>
      <c r="B13" s="97" t="s">
        <v>98</v>
      </c>
      <c r="C13" s="15" t="s">
        <v>87</v>
      </c>
      <c r="D13" s="17">
        <f>SUM(H13,M13,R13,W13)</f>
        <v>0</v>
      </c>
      <c r="E13" s="16">
        <f t="shared" ref="E13:F15" si="0">SUM(J13,O13,T13,Y13)</f>
        <v>30</v>
      </c>
      <c r="F13" s="16">
        <f t="shared" si="0"/>
        <v>0</v>
      </c>
      <c r="G13" s="67">
        <f>SUM(I13,L13,N13,Q13,S13,V13,X13,AA13)</f>
        <v>4</v>
      </c>
      <c r="H13" s="30"/>
      <c r="I13" s="68"/>
      <c r="J13" s="29"/>
      <c r="K13" s="20"/>
      <c r="L13" s="69"/>
      <c r="M13" s="29"/>
      <c r="N13" s="68"/>
      <c r="O13" s="29">
        <v>30</v>
      </c>
      <c r="P13" s="20"/>
      <c r="Q13" s="166">
        <v>4</v>
      </c>
      <c r="R13" s="29"/>
      <c r="S13" s="169"/>
      <c r="T13" s="29"/>
      <c r="U13" s="20"/>
      <c r="V13" s="166"/>
      <c r="W13" s="29"/>
      <c r="X13" s="169"/>
      <c r="Y13" s="29"/>
      <c r="Z13" s="20"/>
      <c r="AA13" s="166"/>
    </row>
    <row r="14" spans="1:27" ht="15.75" customHeight="1" x14ac:dyDescent="0.25">
      <c r="A14" s="3">
        <v>24</v>
      </c>
      <c r="B14" s="97" t="s">
        <v>99</v>
      </c>
      <c r="C14" s="15" t="s">
        <v>87</v>
      </c>
      <c r="D14" s="17">
        <f>SUM(H14,M14,R14,W14)</f>
        <v>0</v>
      </c>
      <c r="E14" s="16">
        <f t="shared" si="0"/>
        <v>45</v>
      </c>
      <c r="F14" s="16">
        <f t="shared" si="0"/>
        <v>0</v>
      </c>
      <c r="G14" s="67">
        <f>SUM(I14,L14,N14,Q14,S14,V14,X14,AA14)</f>
        <v>10</v>
      </c>
      <c r="H14" s="30"/>
      <c r="I14" s="68"/>
      <c r="J14" s="29"/>
      <c r="K14" s="20"/>
      <c r="L14" s="69"/>
      <c r="M14" s="29"/>
      <c r="N14" s="68"/>
      <c r="O14" s="29"/>
      <c r="P14" s="20"/>
      <c r="Q14" s="166"/>
      <c r="R14" s="29"/>
      <c r="S14" s="169"/>
      <c r="T14" s="29">
        <v>45</v>
      </c>
      <c r="U14" s="20"/>
      <c r="V14" s="166">
        <v>10</v>
      </c>
      <c r="W14" s="29"/>
      <c r="X14" s="169"/>
      <c r="Y14" s="29"/>
      <c r="Z14" s="20"/>
      <c r="AA14" s="166"/>
    </row>
    <row r="15" spans="1:27" x14ac:dyDescent="0.25">
      <c r="A15" s="3">
        <v>25</v>
      </c>
      <c r="B15" s="97" t="s">
        <v>124</v>
      </c>
      <c r="C15" s="15" t="s">
        <v>87</v>
      </c>
      <c r="D15" s="17">
        <f>SUM(H15,M15,R15,W15)</f>
        <v>0</v>
      </c>
      <c r="E15" s="16">
        <f t="shared" si="0"/>
        <v>45</v>
      </c>
      <c r="F15" s="16">
        <f t="shared" si="0"/>
        <v>0</v>
      </c>
      <c r="G15" s="67">
        <f>SUM(I15,L15,N15,Q15,S15,V15,X15,AA15)</f>
        <v>16</v>
      </c>
      <c r="H15" s="30"/>
      <c r="I15" s="68"/>
      <c r="J15" s="29"/>
      <c r="K15" s="20"/>
      <c r="L15" s="69"/>
      <c r="M15" s="29"/>
      <c r="N15" s="68"/>
      <c r="O15" s="29"/>
      <c r="P15" s="20"/>
      <c r="Q15" s="166"/>
      <c r="R15" s="29"/>
      <c r="S15" s="169"/>
      <c r="T15" s="29"/>
      <c r="U15" s="20"/>
      <c r="V15" s="166"/>
      <c r="W15" s="29"/>
      <c r="X15" s="169"/>
      <c r="Y15" s="29">
        <v>45</v>
      </c>
      <c r="Z15" s="20"/>
      <c r="AA15" s="166">
        <v>16</v>
      </c>
    </row>
    <row r="16" spans="1:27" ht="17.25" x14ac:dyDescent="0.25">
      <c r="A16" s="163" t="s">
        <v>72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5"/>
    </row>
    <row r="17" spans="1:27" ht="43.5" customHeight="1" x14ac:dyDescent="0.25">
      <c r="A17" s="3" t="s">
        <v>100</v>
      </c>
      <c r="B17" s="83" t="s">
        <v>73</v>
      </c>
      <c r="C17" s="15" t="s">
        <v>87</v>
      </c>
      <c r="D17" s="17">
        <f t="shared" ref="D17:D26" si="1">SUM(H17,M17,R17,W17)</f>
        <v>0</v>
      </c>
      <c r="E17" s="16">
        <f t="shared" ref="E17:E26" si="2">SUM(J17,O17,T17,Y17)</f>
        <v>15</v>
      </c>
      <c r="F17" s="16">
        <f t="shared" ref="F17:F26" si="3">SUM(K17,P17,U17,Z17)</f>
        <v>0</v>
      </c>
      <c r="G17" s="67">
        <f t="shared" ref="G17:G26" si="4">SUM(I17,L17,N17,Q17,S17,V17,X17,AA17)</f>
        <v>2</v>
      </c>
      <c r="H17" s="30"/>
      <c r="I17" s="169"/>
      <c r="J17" s="29"/>
      <c r="K17" s="20"/>
      <c r="L17" s="33"/>
      <c r="M17" s="84"/>
      <c r="N17" s="168"/>
      <c r="O17" s="29">
        <v>15</v>
      </c>
      <c r="P17" s="20"/>
      <c r="Q17" s="166">
        <v>2</v>
      </c>
      <c r="R17" s="29"/>
      <c r="S17" s="169"/>
      <c r="T17" s="29"/>
      <c r="U17" s="20"/>
      <c r="V17" s="166"/>
      <c r="W17" s="29"/>
      <c r="X17" s="169"/>
      <c r="Y17" s="29"/>
      <c r="Z17" s="20"/>
      <c r="AA17" s="166"/>
    </row>
    <row r="18" spans="1:27" x14ac:dyDescent="0.25">
      <c r="A18" s="3" t="s">
        <v>105</v>
      </c>
      <c r="B18" s="85" t="s">
        <v>125</v>
      </c>
      <c r="C18" s="15">
        <v>2</v>
      </c>
      <c r="D18" s="17">
        <f t="shared" si="1"/>
        <v>15</v>
      </c>
      <c r="E18" s="16">
        <f t="shared" si="2"/>
        <v>0</v>
      </c>
      <c r="F18" s="16">
        <f t="shared" si="3"/>
        <v>0</v>
      </c>
      <c r="G18" s="67">
        <f t="shared" si="4"/>
        <v>1</v>
      </c>
      <c r="H18" s="30"/>
      <c r="I18" s="169"/>
      <c r="J18" s="29"/>
      <c r="K18" s="20"/>
      <c r="L18" s="33"/>
      <c r="M18" s="29">
        <v>15</v>
      </c>
      <c r="N18" s="169">
        <v>1</v>
      </c>
      <c r="O18" s="29"/>
      <c r="P18" s="20"/>
      <c r="Q18" s="166"/>
      <c r="R18" s="29"/>
      <c r="S18" s="169"/>
      <c r="T18" s="29"/>
      <c r="U18" s="20"/>
      <c r="V18" s="166"/>
      <c r="W18" s="29"/>
      <c r="X18" s="169"/>
      <c r="Y18" s="29"/>
      <c r="Z18" s="20"/>
      <c r="AA18" s="166"/>
    </row>
    <row r="19" spans="1:27" x14ac:dyDescent="0.25">
      <c r="A19" s="3" t="s">
        <v>107</v>
      </c>
      <c r="B19" s="85" t="s">
        <v>129</v>
      </c>
      <c r="C19" s="15" t="s">
        <v>87</v>
      </c>
      <c r="D19" s="17">
        <f t="shared" si="1"/>
        <v>0</v>
      </c>
      <c r="E19" s="16">
        <f t="shared" si="2"/>
        <v>15</v>
      </c>
      <c r="F19" s="16">
        <f t="shared" si="3"/>
        <v>0</v>
      </c>
      <c r="G19" s="67">
        <f t="shared" si="4"/>
        <v>1</v>
      </c>
      <c r="H19" s="30"/>
      <c r="I19" s="169"/>
      <c r="J19" s="29"/>
      <c r="K19" s="20"/>
      <c r="L19" s="33"/>
      <c r="M19" s="29"/>
      <c r="N19" s="169"/>
      <c r="O19" s="29">
        <v>15</v>
      </c>
      <c r="P19" s="20"/>
      <c r="Q19" s="166">
        <v>1</v>
      </c>
      <c r="R19" s="29"/>
      <c r="S19" s="169"/>
      <c r="T19" s="29"/>
      <c r="U19" s="20"/>
      <c r="V19" s="166"/>
      <c r="W19" s="29"/>
      <c r="X19" s="169"/>
      <c r="Y19" s="29"/>
      <c r="Z19" s="20"/>
      <c r="AA19" s="166"/>
    </row>
    <row r="20" spans="1:27" x14ac:dyDescent="0.25">
      <c r="A20" s="3" t="s">
        <v>108</v>
      </c>
      <c r="B20" s="85" t="s">
        <v>126</v>
      </c>
      <c r="C20" s="15" t="s">
        <v>87</v>
      </c>
      <c r="D20" s="17">
        <f t="shared" si="1"/>
        <v>15</v>
      </c>
      <c r="E20" s="16">
        <f t="shared" si="2"/>
        <v>0</v>
      </c>
      <c r="F20" s="16">
        <f t="shared" si="3"/>
        <v>0</v>
      </c>
      <c r="G20" s="67">
        <f t="shared" si="4"/>
        <v>1</v>
      </c>
      <c r="H20" s="30"/>
      <c r="I20" s="169"/>
      <c r="J20" s="29"/>
      <c r="K20" s="20"/>
      <c r="L20" s="33"/>
      <c r="M20" s="29">
        <v>15</v>
      </c>
      <c r="N20" s="169">
        <v>1</v>
      </c>
      <c r="O20" s="29"/>
      <c r="P20" s="20"/>
      <c r="Q20" s="166"/>
      <c r="R20" s="29"/>
      <c r="S20" s="169"/>
      <c r="T20" s="29"/>
      <c r="U20" s="20"/>
      <c r="V20" s="166"/>
      <c r="W20" s="29"/>
      <c r="X20" s="169"/>
      <c r="Y20" s="29"/>
      <c r="Z20" s="20"/>
      <c r="AA20" s="166"/>
    </row>
    <row r="21" spans="1:27" x14ac:dyDescent="0.25">
      <c r="A21" s="3" t="s">
        <v>109</v>
      </c>
      <c r="B21" s="85" t="s">
        <v>130</v>
      </c>
      <c r="C21" s="15" t="s">
        <v>87</v>
      </c>
      <c r="D21" s="17">
        <f t="shared" si="1"/>
        <v>0</v>
      </c>
      <c r="E21" s="16">
        <f t="shared" si="2"/>
        <v>15</v>
      </c>
      <c r="F21" s="16">
        <f t="shared" si="3"/>
        <v>0</v>
      </c>
      <c r="G21" s="67">
        <f t="shared" si="4"/>
        <v>1</v>
      </c>
      <c r="H21" s="30"/>
      <c r="I21" s="169"/>
      <c r="J21" s="29"/>
      <c r="K21" s="20"/>
      <c r="L21" s="33"/>
      <c r="M21" s="29"/>
      <c r="N21" s="169"/>
      <c r="O21" s="29">
        <v>15</v>
      </c>
      <c r="P21" s="20"/>
      <c r="Q21" s="166">
        <v>1</v>
      </c>
      <c r="R21" s="29"/>
      <c r="S21" s="169"/>
      <c r="T21" s="29"/>
      <c r="U21" s="20"/>
      <c r="V21" s="166"/>
      <c r="W21" s="29"/>
      <c r="X21" s="169"/>
      <c r="Y21" s="29"/>
      <c r="Z21" s="20"/>
      <c r="AA21" s="166"/>
    </row>
    <row r="22" spans="1:27" x14ac:dyDescent="0.25">
      <c r="A22" s="3" t="s">
        <v>110</v>
      </c>
      <c r="B22" s="85" t="s">
        <v>127</v>
      </c>
      <c r="C22" s="15" t="s">
        <v>87</v>
      </c>
      <c r="D22" s="17">
        <f t="shared" si="1"/>
        <v>15</v>
      </c>
      <c r="E22" s="16">
        <f t="shared" si="2"/>
        <v>0</v>
      </c>
      <c r="F22" s="16">
        <f t="shared" si="3"/>
        <v>0</v>
      </c>
      <c r="G22" s="67">
        <f t="shared" si="4"/>
        <v>1</v>
      </c>
      <c r="H22" s="30"/>
      <c r="I22" s="169"/>
      <c r="J22" s="29"/>
      <c r="K22" s="20"/>
      <c r="L22" s="33"/>
      <c r="M22" s="29">
        <v>15</v>
      </c>
      <c r="N22" s="169">
        <v>1</v>
      </c>
      <c r="O22" s="29"/>
      <c r="P22" s="20"/>
      <c r="Q22" s="166"/>
      <c r="R22" s="29"/>
      <c r="S22" s="169"/>
      <c r="T22" s="29"/>
      <c r="U22" s="20"/>
      <c r="V22" s="166"/>
      <c r="W22" s="29"/>
      <c r="X22" s="169"/>
      <c r="Y22" s="29"/>
      <c r="Z22" s="20"/>
      <c r="AA22" s="166"/>
    </row>
    <row r="23" spans="1:27" x14ac:dyDescent="0.25">
      <c r="A23" s="3" t="s">
        <v>111</v>
      </c>
      <c r="B23" s="85" t="s">
        <v>131</v>
      </c>
      <c r="C23" s="15" t="s">
        <v>87</v>
      </c>
      <c r="D23" s="17">
        <f t="shared" si="1"/>
        <v>0</v>
      </c>
      <c r="E23" s="16">
        <f t="shared" si="2"/>
        <v>15</v>
      </c>
      <c r="F23" s="16">
        <f t="shared" si="3"/>
        <v>0</v>
      </c>
      <c r="G23" s="166">
        <f t="shared" si="4"/>
        <v>1</v>
      </c>
      <c r="H23" s="30"/>
      <c r="I23" s="169"/>
      <c r="J23" s="29"/>
      <c r="K23" s="20"/>
      <c r="L23" s="33"/>
      <c r="M23" s="29"/>
      <c r="N23" s="169"/>
      <c r="O23" s="29">
        <v>15</v>
      </c>
      <c r="P23" s="20"/>
      <c r="Q23" s="166">
        <v>1</v>
      </c>
      <c r="R23" s="29"/>
      <c r="S23" s="169"/>
      <c r="T23" s="29"/>
      <c r="U23" s="20"/>
      <c r="V23" s="166"/>
      <c r="W23" s="29"/>
      <c r="X23" s="169"/>
      <c r="Y23" s="29"/>
      <c r="Z23" s="20"/>
      <c r="AA23" s="166"/>
    </row>
    <row r="24" spans="1:27" x14ac:dyDescent="0.25">
      <c r="A24" s="3" t="s">
        <v>112</v>
      </c>
      <c r="B24" s="85" t="s">
        <v>74</v>
      </c>
      <c r="C24" s="15" t="s">
        <v>87</v>
      </c>
      <c r="D24" s="17">
        <f t="shared" si="1"/>
        <v>0</v>
      </c>
      <c r="E24" s="16">
        <f t="shared" si="2"/>
        <v>15</v>
      </c>
      <c r="F24" s="16">
        <f t="shared" si="3"/>
        <v>0</v>
      </c>
      <c r="G24" s="67">
        <f t="shared" si="4"/>
        <v>2</v>
      </c>
      <c r="H24" s="30"/>
      <c r="I24" s="169"/>
      <c r="J24" s="29"/>
      <c r="K24" s="20"/>
      <c r="L24" s="33"/>
      <c r="M24" s="29"/>
      <c r="N24" s="169"/>
      <c r="O24" s="29">
        <v>15</v>
      </c>
      <c r="P24" s="20"/>
      <c r="Q24" s="166">
        <v>2</v>
      </c>
      <c r="R24" s="29"/>
      <c r="S24" s="169"/>
      <c r="T24" s="29"/>
      <c r="U24" s="20"/>
      <c r="V24" s="166"/>
      <c r="W24" s="29"/>
      <c r="X24" s="169"/>
      <c r="Y24" s="29"/>
      <c r="Z24" s="20"/>
      <c r="AA24" s="166"/>
    </row>
    <row r="25" spans="1:27" x14ac:dyDescent="0.25">
      <c r="A25" s="3" t="s">
        <v>113</v>
      </c>
      <c r="B25" s="85" t="s">
        <v>128</v>
      </c>
      <c r="C25" s="15">
        <v>2</v>
      </c>
      <c r="D25" s="17">
        <f t="shared" si="1"/>
        <v>15</v>
      </c>
      <c r="E25" s="16">
        <f t="shared" si="2"/>
        <v>0</v>
      </c>
      <c r="F25" s="16">
        <f t="shared" si="3"/>
        <v>0</v>
      </c>
      <c r="G25" s="67">
        <f t="shared" si="4"/>
        <v>2</v>
      </c>
      <c r="H25" s="30"/>
      <c r="I25" s="169"/>
      <c r="J25" s="29"/>
      <c r="K25" s="20"/>
      <c r="L25" s="33"/>
      <c r="M25" s="29">
        <v>15</v>
      </c>
      <c r="N25" s="169">
        <v>2</v>
      </c>
      <c r="O25" s="29"/>
      <c r="P25" s="20"/>
      <c r="Q25" s="166"/>
      <c r="R25" s="29"/>
      <c r="S25" s="169"/>
      <c r="T25" s="29"/>
      <c r="U25" s="20"/>
      <c r="V25" s="166"/>
      <c r="W25" s="29"/>
      <c r="X25" s="169"/>
      <c r="Y25" s="29"/>
      <c r="Z25" s="20"/>
      <c r="AA25" s="166"/>
    </row>
    <row r="26" spans="1:27" x14ac:dyDescent="0.25">
      <c r="A26" s="3" t="s">
        <v>113</v>
      </c>
      <c r="B26" s="85" t="s">
        <v>132</v>
      </c>
      <c r="C26" s="15" t="s">
        <v>87</v>
      </c>
      <c r="D26" s="17">
        <f t="shared" si="1"/>
        <v>0</v>
      </c>
      <c r="E26" s="16">
        <f t="shared" si="2"/>
        <v>15</v>
      </c>
      <c r="F26" s="16">
        <f t="shared" si="3"/>
        <v>0</v>
      </c>
      <c r="G26" s="67">
        <f t="shared" si="4"/>
        <v>1</v>
      </c>
      <c r="H26" s="30"/>
      <c r="I26" s="169"/>
      <c r="J26" s="29"/>
      <c r="K26" s="20"/>
      <c r="L26" s="33"/>
      <c r="M26" s="29"/>
      <c r="N26" s="169"/>
      <c r="O26" s="29">
        <v>15</v>
      </c>
      <c r="P26" s="20"/>
      <c r="Q26" s="166">
        <v>1</v>
      </c>
      <c r="R26" s="29"/>
      <c r="S26" s="169"/>
      <c r="T26" s="29"/>
      <c r="U26" s="20"/>
      <c r="V26" s="166"/>
      <c r="W26" s="29"/>
      <c r="X26" s="169"/>
      <c r="Y26" s="29"/>
      <c r="Z26" s="20"/>
      <c r="AA26" s="166"/>
    </row>
    <row r="27" spans="1:27" ht="15.75" customHeight="1" x14ac:dyDescent="0.25">
      <c r="A27" s="163" t="s">
        <v>75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5"/>
    </row>
    <row r="28" spans="1:27" x14ac:dyDescent="0.25">
      <c r="A28" s="3" t="s">
        <v>114</v>
      </c>
      <c r="B28" s="86" t="s">
        <v>76</v>
      </c>
      <c r="C28" s="15" t="s">
        <v>87</v>
      </c>
      <c r="D28" s="17">
        <f>SUM(H28,M28,R28,W28)</f>
        <v>0</v>
      </c>
      <c r="E28" s="16">
        <f t="shared" ref="E28:F32" si="5">SUM(J28,O28,T28,Y28)</f>
        <v>15</v>
      </c>
      <c r="F28" s="16">
        <f t="shared" si="5"/>
        <v>0</v>
      </c>
      <c r="G28" s="166">
        <f>SUM(I28,L28,N28,Q28,S28,V28,X28,AA28)</f>
        <v>3</v>
      </c>
      <c r="H28" s="30"/>
      <c r="I28" s="169"/>
      <c r="J28" s="29"/>
      <c r="K28" s="20"/>
      <c r="L28" s="33"/>
      <c r="M28" s="29"/>
      <c r="N28" s="169"/>
      <c r="O28" s="29"/>
      <c r="P28" s="20"/>
      <c r="Q28" s="166"/>
      <c r="R28" s="29"/>
      <c r="S28" s="169"/>
      <c r="T28" s="29">
        <v>15</v>
      </c>
      <c r="U28" s="20"/>
      <c r="V28" s="166">
        <v>3</v>
      </c>
      <c r="W28" s="29"/>
      <c r="X28" s="169"/>
      <c r="Y28" s="29"/>
      <c r="Z28" s="20"/>
      <c r="AA28" s="166"/>
    </row>
    <row r="29" spans="1:27" x14ac:dyDescent="0.25">
      <c r="A29" s="3" t="s">
        <v>115</v>
      </c>
      <c r="B29" s="86" t="s">
        <v>135</v>
      </c>
      <c r="C29" s="15">
        <v>3</v>
      </c>
      <c r="D29" s="17">
        <f>SUM(H29,M29,R29,W29)</f>
        <v>15</v>
      </c>
      <c r="E29" s="16">
        <f t="shared" si="5"/>
        <v>0</v>
      </c>
      <c r="F29" s="16">
        <f t="shared" si="5"/>
        <v>0</v>
      </c>
      <c r="G29" s="166">
        <f>SUM(I29,L29,N29,Q29,S29,V29,X29,AA29)</f>
        <v>3</v>
      </c>
      <c r="H29" s="30"/>
      <c r="I29" s="169"/>
      <c r="J29" s="29"/>
      <c r="K29" s="20"/>
      <c r="L29" s="33"/>
      <c r="M29" s="29"/>
      <c r="N29" s="169"/>
      <c r="O29" s="29"/>
      <c r="P29" s="20"/>
      <c r="Q29" s="166"/>
      <c r="R29" s="29">
        <v>15</v>
      </c>
      <c r="S29" s="169">
        <v>3</v>
      </c>
      <c r="T29" s="29"/>
      <c r="U29" s="20"/>
      <c r="V29" s="166"/>
      <c r="W29" s="29"/>
      <c r="X29" s="169"/>
      <c r="Y29" s="29"/>
      <c r="Z29" s="20"/>
      <c r="AA29" s="166"/>
    </row>
    <row r="30" spans="1:27" x14ac:dyDescent="0.25">
      <c r="A30" s="3" t="s">
        <v>116</v>
      </c>
      <c r="B30" s="86" t="s">
        <v>133</v>
      </c>
      <c r="C30" s="15" t="s">
        <v>87</v>
      </c>
      <c r="D30" s="17">
        <f>SUM(H30,M30,R30,W30)</f>
        <v>0</v>
      </c>
      <c r="E30" s="16">
        <f t="shared" si="5"/>
        <v>15</v>
      </c>
      <c r="F30" s="16">
        <f t="shared" si="5"/>
        <v>0</v>
      </c>
      <c r="G30" s="166">
        <f>SUM(I30,L30,N30,Q30,S30,V30,X30,AA30)</f>
        <v>2</v>
      </c>
      <c r="H30" s="30"/>
      <c r="I30" s="169"/>
      <c r="J30" s="29"/>
      <c r="K30" s="20"/>
      <c r="L30" s="33"/>
      <c r="M30" s="29"/>
      <c r="N30" s="169"/>
      <c r="O30" s="29"/>
      <c r="P30" s="20"/>
      <c r="Q30" s="166"/>
      <c r="R30" s="29"/>
      <c r="S30" s="169"/>
      <c r="T30" s="29">
        <v>15</v>
      </c>
      <c r="U30" s="20"/>
      <c r="V30" s="166">
        <v>2</v>
      </c>
      <c r="W30" s="29"/>
      <c r="X30" s="169"/>
      <c r="Y30" s="29"/>
      <c r="Z30" s="20"/>
      <c r="AA30" s="166"/>
    </row>
    <row r="31" spans="1:27" x14ac:dyDescent="0.25">
      <c r="A31" s="3" t="s">
        <v>106</v>
      </c>
      <c r="B31" s="86" t="s">
        <v>136</v>
      </c>
      <c r="C31" s="15">
        <v>4</v>
      </c>
      <c r="D31" s="17">
        <f>SUM(H31,M31,R31,W31)</f>
        <v>15</v>
      </c>
      <c r="E31" s="16">
        <f t="shared" si="5"/>
        <v>0</v>
      </c>
      <c r="F31" s="16">
        <f t="shared" si="5"/>
        <v>0</v>
      </c>
      <c r="G31" s="166">
        <f>SUM(I31,L31,N31,Q31,S31,V31,X31,AA31)</f>
        <v>2</v>
      </c>
      <c r="H31" s="30"/>
      <c r="I31" s="169"/>
      <c r="J31" s="29"/>
      <c r="K31" s="20"/>
      <c r="L31" s="33"/>
      <c r="M31" s="29"/>
      <c r="N31" s="169"/>
      <c r="O31" s="29"/>
      <c r="P31" s="20"/>
      <c r="Q31" s="166"/>
      <c r="R31" s="29"/>
      <c r="S31" s="169"/>
      <c r="T31" s="29"/>
      <c r="U31" s="20"/>
      <c r="V31" s="166"/>
      <c r="W31" s="29">
        <v>15</v>
      </c>
      <c r="X31" s="169">
        <v>2</v>
      </c>
      <c r="Y31" s="29"/>
      <c r="Z31" s="20"/>
      <c r="AA31" s="166"/>
    </row>
    <row r="32" spans="1:27" x14ac:dyDescent="0.25">
      <c r="A32" s="3" t="s">
        <v>117</v>
      </c>
      <c r="B32" s="86" t="s">
        <v>134</v>
      </c>
      <c r="C32" s="15" t="s">
        <v>87</v>
      </c>
      <c r="D32" s="17">
        <f>SUM(H32,M32,R32,W32)</f>
        <v>0</v>
      </c>
      <c r="E32" s="16">
        <f t="shared" si="5"/>
        <v>15</v>
      </c>
      <c r="F32" s="16">
        <f t="shared" si="5"/>
        <v>0</v>
      </c>
      <c r="G32" s="166">
        <f>SUM(I32,L32,N32,Q32,S32,V32,X32,AA32)</f>
        <v>2</v>
      </c>
      <c r="H32" s="30"/>
      <c r="I32" s="169"/>
      <c r="J32" s="29"/>
      <c r="K32" s="20"/>
      <c r="L32" s="33"/>
      <c r="M32" s="29"/>
      <c r="N32" s="169"/>
      <c r="O32" s="29"/>
      <c r="P32" s="20"/>
      <c r="Q32" s="166"/>
      <c r="R32" s="29"/>
      <c r="S32" s="169"/>
      <c r="T32" s="29"/>
      <c r="U32" s="20"/>
      <c r="V32" s="166"/>
      <c r="W32" s="29"/>
      <c r="X32" s="169"/>
      <c r="Y32" s="29">
        <v>15</v>
      </c>
      <c r="Z32" s="20"/>
      <c r="AA32" s="166">
        <v>2</v>
      </c>
    </row>
    <row r="33" spans="1:27" ht="15.75" customHeight="1" x14ac:dyDescent="0.25">
      <c r="A33" s="163" t="s">
        <v>77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5"/>
    </row>
    <row r="34" spans="1:27" ht="15.75" customHeight="1" x14ac:dyDescent="0.25">
      <c r="A34" s="3" t="s">
        <v>159</v>
      </c>
      <c r="B34" s="87" t="s">
        <v>78</v>
      </c>
      <c r="C34" s="15" t="s">
        <v>87</v>
      </c>
      <c r="D34" s="17">
        <f>SUM(H34,M34,R34,W34)</f>
        <v>0</v>
      </c>
      <c r="E34" s="16">
        <f t="shared" ref="E34:F38" si="6">SUM(J34,O34,T34,Y34)</f>
        <v>15</v>
      </c>
      <c r="F34" s="16">
        <f t="shared" si="6"/>
        <v>0</v>
      </c>
      <c r="G34" s="166">
        <f>SUM(I34,L34,N34,Q34,S34,V34,X34,AA34)</f>
        <v>2</v>
      </c>
      <c r="H34" s="30"/>
      <c r="I34" s="169"/>
      <c r="J34" s="29"/>
      <c r="K34" s="20"/>
      <c r="L34" s="33"/>
      <c r="M34" s="29"/>
      <c r="N34" s="169"/>
      <c r="O34" s="29"/>
      <c r="P34" s="20"/>
      <c r="Q34" s="166"/>
      <c r="R34" s="29"/>
      <c r="S34" s="169"/>
      <c r="T34" s="29"/>
      <c r="U34" s="36"/>
      <c r="V34" s="166"/>
      <c r="W34" s="29"/>
      <c r="X34" s="169"/>
      <c r="Y34" s="29">
        <v>15</v>
      </c>
      <c r="Z34" s="36"/>
      <c r="AA34" s="166">
        <v>2</v>
      </c>
    </row>
    <row r="35" spans="1:27" s="10" customFormat="1" ht="17.25" customHeight="1" x14ac:dyDescent="0.25">
      <c r="A35" s="3" t="s">
        <v>160</v>
      </c>
      <c r="B35" s="87" t="s">
        <v>137</v>
      </c>
      <c r="C35" s="15">
        <v>3</v>
      </c>
      <c r="D35" s="17">
        <f>SUM(H35,M35,R35,W35)</f>
        <v>15</v>
      </c>
      <c r="E35" s="16">
        <f t="shared" si="6"/>
        <v>0</v>
      </c>
      <c r="F35" s="16">
        <f t="shared" si="6"/>
        <v>0</v>
      </c>
      <c r="G35" s="166">
        <f>SUM(I35,L35,N35,Q35,S35,V35,X35,AA35)</f>
        <v>3</v>
      </c>
      <c r="H35" s="30"/>
      <c r="I35" s="169"/>
      <c r="J35" s="29"/>
      <c r="K35" s="20"/>
      <c r="L35" s="33"/>
      <c r="M35" s="29"/>
      <c r="N35" s="169"/>
      <c r="O35" s="29"/>
      <c r="P35" s="20"/>
      <c r="Q35" s="166"/>
      <c r="R35" s="29">
        <v>15</v>
      </c>
      <c r="S35" s="169">
        <v>3</v>
      </c>
      <c r="T35" s="29"/>
      <c r="U35" s="20"/>
      <c r="V35" s="166"/>
      <c r="W35" s="29"/>
      <c r="X35" s="169"/>
      <c r="Y35" s="29"/>
      <c r="Z35" s="20"/>
      <c r="AA35" s="166"/>
    </row>
    <row r="36" spans="1:27" s="10" customFormat="1" ht="17.25" customHeight="1" x14ac:dyDescent="0.25">
      <c r="A36" s="3" t="s">
        <v>161</v>
      </c>
      <c r="B36" s="87" t="s">
        <v>138</v>
      </c>
      <c r="C36" s="15" t="s">
        <v>87</v>
      </c>
      <c r="D36" s="17">
        <f>SUM(H36,M36,R36,W36)</f>
        <v>0</v>
      </c>
      <c r="E36" s="16">
        <f t="shared" si="6"/>
        <v>15</v>
      </c>
      <c r="F36" s="16">
        <f t="shared" si="6"/>
        <v>0</v>
      </c>
      <c r="G36" s="166">
        <f>SUM(I36,L36,N36,Q36,S36,V36,X36,AA36)</f>
        <v>2</v>
      </c>
      <c r="H36" s="30"/>
      <c r="I36" s="169"/>
      <c r="J36" s="29"/>
      <c r="K36" s="20"/>
      <c r="L36" s="33"/>
      <c r="M36" s="29"/>
      <c r="N36" s="169"/>
      <c r="O36" s="29"/>
      <c r="P36" s="20"/>
      <c r="Q36" s="166"/>
      <c r="R36" s="29"/>
      <c r="S36" s="169"/>
      <c r="T36" s="29">
        <v>15</v>
      </c>
      <c r="U36" s="20"/>
      <c r="V36" s="166">
        <v>2</v>
      </c>
      <c r="W36" s="29"/>
      <c r="X36" s="169"/>
      <c r="Y36" s="29"/>
      <c r="Z36" s="20"/>
      <c r="AA36" s="166"/>
    </row>
    <row r="37" spans="1:27" s="10" customFormat="1" ht="17.25" customHeight="1" thickBot="1" x14ac:dyDescent="0.3">
      <c r="A37" s="3" t="s">
        <v>162</v>
      </c>
      <c r="B37" s="87" t="s">
        <v>79</v>
      </c>
      <c r="C37" s="15" t="s">
        <v>87</v>
      </c>
      <c r="D37" s="17">
        <f>SUM(H37,M37,R37,W37)</f>
        <v>0</v>
      </c>
      <c r="E37" s="16">
        <f t="shared" si="6"/>
        <v>30</v>
      </c>
      <c r="F37" s="16">
        <f t="shared" si="6"/>
        <v>0</v>
      </c>
      <c r="G37" s="166">
        <f>SUM(I37,L37,N37,Q37,S37,V37,X37,AA37)</f>
        <v>6</v>
      </c>
      <c r="H37" s="30"/>
      <c r="I37" s="169"/>
      <c r="J37" s="29"/>
      <c r="K37" s="20"/>
      <c r="L37" s="33"/>
      <c r="M37" s="29"/>
      <c r="N37" s="169"/>
      <c r="O37" s="29"/>
      <c r="P37" s="20"/>
      <c r="Q37" s="166"/>
      <c r="R37" s="29"/>
      <c r="S37" s="169"/>
      <c r="T37" s="29"/>
      <c r="U37" s="20"/>
      <c r="V37" s="166"/>
      <c r="W37" s="29"/>
      <c r="X37" s="169"/>
      <c r="Y37" s="29">
        <v>30</v>
      </c>
      <c r="Z37" s="20"/>
      <c r="AA37" s="166">
        <v>6</v>
      </c>
    </row>
    <row r="38" spans="1:27" ht="17.25" customHeight="1" thickTop="1" thickBot="1" x14ac:dyDescent="0.3">
      <c r="A38" s="111" t="s">
        <v>196</v>
      </c>
      <c r="B38" s="112"/>
      <c r="C38" s="161"/>
      <c r="D38" s="5">
        <f>SUM(H38,M38,R38,W38)</f>
        <v>105</v>
      </c>
      <c r="E38" s="11">
        <f t="shared" si="6"/>
        <v>315</v>
      </c>
      <c r="F38" s="11">
        <f t="shared" si="6"/>
        <v>0</v>
      </c>
      <c r="G38" s="167">
        <f>SUM(I38,L38,N38,Q38,S38,V38,X38,AA38)</f>
        <v>68</v>
      </c>
      <c r="H38" s="26">
        <f t="shared" ref="H38:L38" si="7">SUM(H15:H37)</f>
        <v>0</v>
      </c>
      <c r="I38" s="170">
        <f t="shared" si="7"/>
        <v>0</v>
      </c>
      <c r="J38" s="27">
        <f t="shared" si="7"/>
        <v>0</v>
      </c>
      <c r="K38" s="28">
        <f t="shared" si="7"/>
        <v>0</v>
      </c>
      <c r="L38" s="71">
        <f t="shared" si="7"/>
        <v>0</v>
      </c>
      <c r="M38" s="26">
        <f>SUM(M13:M37)</f>
        <v>60</v>
      </c>
      <c r="N38" s="170">
        <f>SUM(N13:N37)</f>
        <v>5</v>
      </c>
      <c r="O38" s="27">
        <f>SUM(O13:O37)</f>
        <v>120</v>
      </c>
      <c r="P38" s="28">
        <f t="shared" ref="P38" si="8">SUM(P15:P37)</f>
        <v>0</v>
      </c>
      <c r="Q38" s="170">
        <f>SUM(Q13:Q37)</f>
        <v>12</v>
      </c>
      <c r="R38" s="26">
        <f>SUM(R13:R37)</f>
        <v>30</v>
      </c>
      <c r="S38" s="170">
        <f>SUM(S13:S37)</f>
        <v>6</v>
      </c>
      <c r="T38" s="27">
        <f>SUM(T13:T37)</f>
        <v>90</v>
      </c>
      <c r="U38" s="28">
        <f t="shared" ref="U38" si="9">SUM(U15:U37)</f>
        <v>0</v>
      </c>
      <c r="V38" s="170">
        <f>SUM(V13:V37)</f>
        <v>17</v>
      </c>
      <c r="W38" s="26">
        <f>SUM(W13:W37)</f>
        <v>15</v>
      </c>
      <c r="X38" s="170">
        <f>SUM(X13:X37)</f>
        <v>2</v>
      </c>
      <c r="Y38" s="27">
        <f>SUM(Y13:Y37)</f>
        <v>105</v>
      </c>
      <c r="Z38" s="28">
        <f t="shared" ref="Z38" si="10">SUM(Z15:Z37)</f>
        <v>0</v>
      </c>
      <c r="AA38" s="170">
        <f>SUM(AA13:AA37)</f>
        <v>26</v>
      </c>
    </row>
    <row r="39" spans="1:27" ht="17.25" customHeight="1" thickTop="1" thickBot="1" x14ac:dyDescent="0.3">
      <c r="A39" s="111" t="s">
        <v>197</v>
      </c>
      <c r="B39" s="112"/>
      <c r="C39" s="113"/>
      <c r="D39" s="17">
        <f t="shared" ref="D39:P39" si="11">D11+D38</f>
        <v>375</v>
      </c>
      <c r="E39" s="16">
        <f t="shared" si="11"/>
        <v>480</v>
      </c>
      <c r="F39" s="16">
        <f t="shared" si="11"/>
        <v>15</v>
      </c>
      <c r="G39" s="167">
        <f t="shared" si="11"/>
        <v>120</v>
      </c>
      <c r="H39" s="26">
        <f t="shared" si="11"/>
        <v>120</v>
      </c>
      <c r="I39" s="170">
        <f t="shared" si="11"/>
        <v>22</v>
      </c>
      <c r="J39" s="27">
        <f t="shared" si="11"/>
        <v>90</v>
      </c>
      <c r="K39" s="28">
        <f t="shared" si="11"/>
        <v>0</v>
      </c>
      <c r="L39" s="71">
        <f t="shared" si="11"/>
        <v>8</v>
      </c>
      <c r="M39" s="26">
        <f t="shared" si="11"/>
        <v>120</v>
      </c>
      <c r="N39" s="170">
        <f t="shared" si="11"/>
        <v>13</v>
      </c>
      <c r="O39" s="27">
        <f t="shared" si="11"/>
        <v>180</v>
      </c>
      <c r="P39" s="28">
        <f t="shared" si="11"/>
        <v>15</v>
      </c>
      <c r="Q39" s="170">
        <f t="shared" ref="Q39:Y39" si="12">Q11+Q38</f>
        <v>17</v>
      </c>
      <c r="R39" s="26">
        <f t="shared" si="12"/>
        <v>90</v>
      </c>
      <c r="S39" s="170">
        <f t="shared" si="12"/>
        <v>11</v>
      </c>
      <c r="T39" s="27">
        <f t="shared" si="12"/>
        <v>105</v>
      </c>
      <c r="U39" s="28">
        <f t="shared" si="12"/>
        <v>0</v>
      </c>
      <c r="V39" s="170">
        <f t="shared" si="12"/>
        <v>19</v>
      </c>
      <c r="W39" s="26">
        <f t="shared" si="12"/>
        <v>45</v>
      </c>
      <c r="X39" s="170">
        <f t="shared" si="12"/>
        <v>4</v>
      </c>
      <c r="Y39" s="27">
        <f t="shared" si="12"/>
        <v>105</v>
      </c>
      <c r="Z39" s="28">
        <f t="shared" ref="Z39:AA39" si="13">Z11+Z38</f>
        <v>0</v>
      </c>
      <c r="AA39" s="170">
        <f t="shared" si="13"/>
        <v>26</v>
      </c>
    </row>
    <row r="40" spans="1:27" ht="17.25" thickTop="1" thickBot="1" x14ac:dyDescent="0.3">
      <c r="A40" s="107" t="s">
        <v>50</v>
      </c>
      <c r="B40" s="108"/>
      <c r="C40" s="109"/>
      <c r="D40" s="148">
        <f>SUM(H40,M40,R40,W40)</f>
        <v>5</v>
      </c>
      <c r="E40" s="149"/>
      <c r="F40" s="149"/>
      <c r="G40" s="150"/>
      <c r="H40" s="151">
        <f>COUNTIF(C15:C37,1)</f>
        <v>0</v>
      </c>
      <c r="I40" s="153"/>
      <c r="J40" s="153"/>
      <c r="K40" s="153"/>
      <c r="L40" s="162"/>
      <c r="M40" s="152">
        <f>COUNTIF(C15:C37,2)</f>
        <v>2</v>
      </c>
      <c r="N40" s="153"/>
      <c r="O40" s="153"/>
      <c r="P40" s="153"/>
      <c r="Q40" s="109"/>
      <c r="R40" s="152">
        <f>COUNTIF(C15:C37,3)</f>
        <v>2</v>
      </c>
      <c r="S40" s="153"/>
      <c r="T40" s="153"/>
      <c r="U40" s="153"/>
      <c r="V40" s="109"/>
      <c r="W40" s="152">
        <f>COUNTIF(C15:C37,4)</f>
        <v>1</v>
      </c>
      <c r="X40" s="153"/>
      <c r="Y40" s="153"/>
      <c r="Z40" s="153"/>
      <c r="AA40" s="156"/>
    </row>
    <row r="42" spans="1:27" x14ac:dyDescent="0.25">
      <c r="A42" s="89" t="s">
        <v>157</v>
      </c>
    </row>
  </sheetData>
  <mergeCells count="34">
    <mergeCell ref="R40:V40"/>
    <mergeCell ref="W40:AA40"/>
    <mergeCell ref="A38:C38"/>
    <mergeCell ref="A39:C39"/>
    <mergeCell ref="A40:C40"/>
    <mergeCell ref="D40:G40"/>
    <mergeCell ref="H40:L40"/>
    <mergeCell ref="M40:Q40"/>
    <mergeCell ref="A11:C11"/>
    <mergeCell ref="B12:AA12"/>
    <mergeCell ref="A16:AA16"/>
    <mergeCell ref="A27:AA27"/>
    <mergeCell ref="A33:AA33"/>
    <mergeCell ref="O9:Q9"/>
    <mergeCell ref="R9:S9"/>
    <mergeCell ref="T9:V9"/>
    <mergeCell ref="W9:X9"/>
    <mergeCell ref="Y9:AA9"/>
    <mergeCell ref="D9:D10"/>
    <mergeCell ref="E9:F9"/>
    <mergeCell ref="G9:G10"/>
    <mergeCell ref="H9:I9"/>
    <mergeCell ref="A6:A10"/>
    <mergeCell ref="B6:B10"/>
    <mergeCell ref="C6:AA6"/>
    <mergeCell ref="C7:C10"/>
    <mergeCell ref="D7:G8"/>
    <mergeCell ref="H7:AA7"/>
    <mergeCell ref="H8:L8"/>
    <mergeCell ref="M8:Q8"/>
    <mergeCell ref="R8:V8"/>
    <mergeCell ref="W8:AA8"/>
    <mergeCell ref="J9:L9"/>
    <mergeCell ref="M9:N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0" tint="-4.9989318521683403E-2"/>
  </sheetPr>
  <dimension ref="A1:AA39"/>
  <sheetViews>
    <sheetView zoomScale="80" zoomScaleNormal="80" workbookViewId="0">
      <selection activeCell="F19" sqref="F19"/>
    </sheetView>
  </sheetViews>
  <sheetFormatPr defaultRowHeight="15.75" x14ac:dyDescent="0.25"/>
  <cols>
    <col min="1" max="1" width="9.5703125" style="8" customWidth="1"/>
    <col min="2" max="2" width="52.5703125" style="1" customWidth="1"/>
    <col min="3" max="3" width="11.42578125" style="8" customWidth="1"/>
    <col min="4" max="5" width="8.140625" style="8" customWidth="1"/>
    <col min="6" max="6" width="10.140625" style="8" customWidth="1"/>
    <col min="7" max="7" width="8.140625" style="8" customWidth="1"/>
    <col min="8" max="10" width="6.42578125" style="8" customWidth="1"/>
    <col min="11" max="11" width="10.7109375" style="8" customWidth="1"/>
    <col min="12" max="12" width="6.42578125" style="1" customWidth="1"/>
    <col min="13" max="15" width="8.5703125" style="1" customWidth="1"/>
    <col min="16" max="16" width="9.7109375" style="1" customWidth="1"/>
    <col min="17" max="20" width="9.140625" style="1"/>
    <col min="21" max="21" width="11.28515625" style="1" customWidth="1"/>
    <col min="22" max="25" width="9.140625" style="1"/>
    <col min="26" max="26" width="10.7109375" style="1" customWidth="1"/>
    <col min="27" max="16384" width="9.140625" style="1"/>
  </cols>
  <sheetData>
    <row r="1" spans="1:27" x14ac:dyDescent="0.25">
      <c r="A1" s="7" t="s">
        <v>8</v>
      </c>
    </row>
    <row r="2" spans="1:27" x14ac:dyDescent="0.25">
      <c r="A2" s="7" t="s">
        <v>51</v>
      </c>
      <c r="B2" s="9"/>
    </row>
    <row r="3" spans="1:27" x14ac:dyDescent="0.25">
      <c r="A3" s="7" t="s">
        <v>80</v>
      </c>
      <c r="B3" s="9"/>
    </row>
    <row r="4" spans="1:27" x14ac:dyDescent="0.25">
      <c r="A4" s="7" t="s">
        <v>15</v>
      </c>
      <c r="B4" s="9"/>
    </row>
    <row r="5" spans="1:27" ht="16.5" thickBot="1" x14ac:dyDescent="0.3">
      <c r="A5" s="7" t="s">
        <v>192</v>
      </c>
      <c r="B5" s="9"/>
    </row>
    <row r="6" spans="1:27" ht="17.25" customHeight="1" x14ac:dyDescent="0.25">
      <c r="A6" s="123" t="s">
        <v>6</v>
      </c>
      <c r="B6" s="132" t="s">
        <v>0</v>
      </c>
      <c r="C6" s="134" t="s">
        <v>21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</row>
    <row r="7" spans="1:27" ht="15.75" customHeight="1" x14ac:dyDescent="0.25">
      <c r="A7" s="124"/>
      <c r="B7" s="133"/>
      <c r="C7" s="136" t="s">
        <v>7</v>
      </c>
      <c r="D7" s="110" t="s">
        <v>13</v>
      </c>
      <c r="E7" s="110"/>
      <c r="F7" s="110"/>
      <c r="G7" s="130"/>
      <c r="H7" s="138" t="s">
        <v>1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40"/>
    </row>
    <row r="8" spans="1:27" x14ac:dyDescent="0.25">
      <c r="A8" s="124"/>
      <c r="B8" s="133"/>
      <c r="C8" s="137"/>
      <c r="D8" s="130"/>
      <c r="E8" s="130"/>
      <c r="F8" s="130"/>
      <c r="G8" s="130"/>
      <c r="H8" s="157" t="s">
        <v>2</v>
      </c>
      <c r="I8" s="158"/>
      <c r="J8" s="158"/>
      <c r="K8" s="158"/>
      <c r="L8" s="159"/>
      <c r="M8" s="127" t="s">
        <v>3</v>
      </c>
      <c r="N8" s="128"/>
      <c r="O8" s="128"/>
      <c r="P8" s="128"/>
      <c r="Q8" s="129"/>
      <c r="R8" s="127" t="s">
        <v>4</v>
      </c>
      <c r="S8" s="128"/>
      <c r="T8" s="128"/>
      <c r="U8" s="128"/>
      <c r="V8" s="129"/>
      <c r="W8" s="127" t="s">
        <v>5</v>
      </c>
      <c r="X8" s="128"/>
      <c r="Y8" s="128"/>
      <c r="Z8" s="128"/>
      <c r="AA8" s="129"/>
    </row>
    <row r="9" spans="1:27" ht="32.25" customHeight="1" x14ac:dyDescent="0.25">
      <c r="A9" s="124"/>
      <c r="B9" s="133"/>
      <c r="C9" s="137"/>
      <c r="D9" s="131" t="s">
        <v>25</v>
      </c>
      <c r="E9" s="141" t="s">
        <v>22</v>
      </c>
      <c r="F9" s="142"/>
      <c r="G9" s="160" t="s">
        <v>26</v>
      </c>
      <c r="H9" s="157" t="s">
        <v>12</v>
      </c>
      <c r="I9" s="159"/>
      <c r="J9" s="157" t="s">
        <v>22</v>
      </c>
      <c r="K9" s="158"/>
      <c r="L9" s="159"/>
      <c r="M9" s="125" t="s">
        <v>12</v>
      </c>
      <c r="N9" s="126"/>
      <c r="O9" s="125" t="s">
        <v>22</v>
      </c>
      <c r="P9" s="126"/>
      <c r="Q9" s="126"/>
      <c r="R9" s="125" t="s">
        <v>12</v>
      </c>
      <c r="S9" s="126"/>
      <c r="T9" s="125" t="s">
        <v>22</v>
      </c>
      <c r="U9" s="126"/>
      <c r="V9" s="126"/>
      <c r="W9" s="125" t="s">
        <v>12</v>
      </c>
      <c r="X9" s="126"/>
      <c r="Y9" s="125" t="s">
        <v>22</v>
      </c>
      <c r="Z9" s="126"/>
      <c r="AA9" s="126"/>
    </row>
    <row r="10" spans="1:27" ht="32.25" customHeight="1" thickBot="1" x14ac:dyDescent="0.3">
      <c r="A10" s="124"/>
      <c r="B10" s="133"/>
      <c r="C10" s="137"/>
      <c r="D10" s="131"/>
      <c r="E10" s="32" t="s">
        <v>23</v>
      </c>
      <c r="F10" s="32" t="s">
        <v>24</v>
      </c>
      <c r="G10" s="131"/>
      <c r="H10" s="12" t="s">
        <v>11</v>
      </c>
      <c r="I10" s="64" t="s">
        <v>14</v>
      </c>
      <c r="J10" s="13" t="s">
        <v>23</v>
      </c>
      <c r="K10" s="13" t="s">
        <v>24</v>
      </c>
      <c r="L10" s="63" t="s">
        <v>14</v>
      </c>
      <c r="M10" s="12" t="s">
        <v>11</v>
      </c>
      <c r="N10" s="64" t="s">
        <v>14</v>
      </c>
      <c r="O10" s="13" t="s">
        <v>23</v>
      </c>
      <c r="P10" s="13" t="s">
        <v>24</v>
      </c>
      <c r="Q10" s="63" t="s">
        <v>14</v>
      </c>
      <c r="R10" s="12" t="s">
        <v>11</v>
      </c>
      <c r="S10" s="64" t="s">
        <v>14</v>
      </c>
      <c r="T10" s="13" t="s">
        <v>23</v>
      </c>
      <c r="U10" s="13" t="s">
        <v>24</v>
      </c>
      <c r="V10" s="63" t="s">
        <v>14</v>
      </c>
      <c r="W10" s="12" t="s">
        <v>11</v>
      </c>
      <c r="X10" s="64" t="s">
        <v>14</v>
      </c>
      <c r="Y10" s="13" t="s">
        <v>23</v>
      </c>
      <c r="Z10" s="13" t="s">
        <v>24</v>
      </c>
      <c r="AA10" s="64" t="s">
        <v>14</v>
      </c>
    </row>
    <row r="11" spans="1:27" ht="17.25" customHeight="1" thickTop="1" thickBot="1" x14ac:dyDescent="0.3">
      <c r="A11" s="104" t="s">
        <v>195</v>
      </c>
      <c r="B11" s="105"/>
      <c r="C11" s="106"/>
      <c r="D11" s="6">
        <f>SUM(H11,M11,R11,W11)</f>
        <v>270</v>
      </c>
      <c r="E11" s="31">
        <f>SUM(J11,O11,T11,Y11)</f>
        <v>165</v>
      </c>
      <c r="F11" s="31">
        <f>SUM(K11,P11,U11,Z11)</f>
        <v>15</v>
      </c>
      <c r="G11" s="65">
        <f>SUM(I11,L11,N11,Q11,S11,V11,X11,AA11)</f>
        <v>52</v>
      </c>
      <c r="H11" s="23">
        <v>120</v>
      </c>
      <c r="I11" s="66">
        <v>22</v>
      </c>
      <c r="J11" s="24">
        <v>90</v>
      </c>
      <c r="K11" s="25">
        <v>0</v>
      </c>
      <c r="L11" s="66">
        <v>8</v>
      </c>
      <c r="M11" s="23">
        <v>60</v>
      </c>
      <c r="N11" s="66">
        <v>8</v>
      </c>
      <c r="O11" s="24">
        <v>60</v>
      </c>
      <c r="P11" s="25">
        <v>15</v>
      </c>
      <c r="Q11" s="66">
        <v>5</v>
      </c>
      <c r="R11" s="23">
        <v>60</v>
      </c>
      <c r="S11" s="66">
        <v>5</v>
      </c>
      <c r="T11" s="24">
        <v>15</v>
      </c>
      <c r="U11" s="25">
        <v>0</v>
      </c>
      <c r="V11" s="66">
        <v>2</v>
      </c>
      <c r="W11" s="23">
        <v>30</v>
      </c>
      <c r="X11" s="66">
        <v>2</v>
      </c>
      <c r="Y11" s="24">
        <v>0</v>
      </c>
      <c r="Z11" s="25">
        <v>0</v>
      </c>
      <c r="AA11" s="66">
        <v>0</v>
      </c>
    </row>
    <row r="12" spans="1:27" ht="15.75" customHeight="1" x14ac:dyDescent="0.25">
      <c r="A12" s="4"/>
      <c r="B12" s="114" t="s">
        <v>44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7"/>
    </row>
    <row r="13" spans="1:27" x14ac:dyDescent="0.25">
      <c r="A13" s="3">
        <v>23</v>
      </c>
      <c r="B13" s="97" t="s">
        <v>98</v>
      </c>
      <c r="C13" s="15" t="s">
        <v>87</v>
      </c>
      <c r="D13" s="17">
        <f t="shared" ref="D13:D34" si="0">SUM(H13,M13,R13,W13)</f>
        <v>0</v>
      </c>
      <c r="E13" s="16">
        <f t="shared" ref="E13:E34" si="1">SUM(J13,O13,T13,Y13)</f>
        <v>30</v>
      </c>
      <c r="F13" s="16">
        <f t="shared" ref="F13:F34" si="2">SUM(K13,P13,U13,Z13)</f>
        <v>0</v>
      </c>
      <c r="G13" s="67">
        <f t="shared" ref="G13:G34" si="3">SUM(I13,L13,N13,Q13,S13,V13,X13,AA13)</f>
        <v>4</v>
      </c>
      <c r="H13" s="30"/>
      <c r="I13" s="68"/>
      <c r="J13" s="29"/>
      <c r="K13" s="20"/>
      <c r="L13" s="69"/>
      <c r="M13" s="29"/>
      <c r="N13" s="68"/>
      <c r="O13" s="29">
        <v>30</v>
      </c>
      <c r="P13" s="20"/>
      <c r="Q13" s="33">
        <v>4</v>
      </c>
      <c r="R13" s="29"/>
      <c r="S13" s="38"/>
      <c r="T13" s="29"/>
      <c r="U13" s="20"/>
      <c r="V13" s="33"/>
      <c r="W13" s="29"/>
      <c r="X13" s="38"/>
      <c r="Y13" s="29"/>
      <c r="Z13" s="20"/>
      <c r="AA13" s="33"/>
    </row>
    <row r="14" spans="1:27" x14ac:dyDescent="0.25">
      <c r="A14" s="3">
        <v>24</v>
      </c>
      <c r="B14" s="97" t="s">
        <v>99</v>
      </c>
      <c r="C14" s="15" t="s">
        <v>87</v>
      </c>
      <c r="D14" s="17">
        <f t="shared" si="0"/>
        <v>0</v>
      </c>
      <c r="E14" s="16">
        <f t="shared" si="1"/>
        <v>45</v>
      </c>
      <c r="F14" s="16">
        <f t="shared" si="2"/>
        <v>0</v>
      </c>
      <c r="G14" s="67">
        <f t="shared" si="3"/>
        <v>10</v>
      </c>
      <c r="H14" s="30"/>
      <c r="I14" s="68"/>
      <c r="J14" s="29"/>
      <c r="K14" s="20"/>
      <c r="L14" s="69"/>
      <c r="M14" s="29"/>
      <c r="N14" s="68"/>
      <c r="O14" s="29"/>
      <c r="P14" s="20"/>
      <c r="Q14" s="33"/>
      <c r="R14" s="29"/>
      <c r="S14" s="38"/>
      <c r="T14" s="29">
        <v>45</v>
      </c>
      <c r="U14" s="20"/>
      <c r="V14" s="33">
        <v>10</v>
      </c>
      <c r="W14" s="29"/>
      <c r="X14" s="38"/>
      <c r="Y14" s="29"/>
      <c r="Z14" s="20"/>
      <c r="AA14" s="33"/>
    </row>
    <row r="15" spans="1:27" x14ac:dyDescent="0.25">
      <c r="A15" s="3">
        <v>25</v>
      </c>
      <c r="B15" s="97" t="s">
        <v>124</v>
      </c>
      <c r="C15" s="15" t="s">
        <v>87</v>
      </c>
      <c r="D15" s="17">
        <f t="shared" si="0"/>
        <v>0</v>
      </c>
      <c r="E15" s="16">
        <f t="shared" si="1"/>
        <v>45</v>
      </c>
      <c r="F15" s="16">
        <f t="shared" si="2"/>
        <v>0</v>
      </c>
      <c r="G15" s="67">
        <f t="shared" si="3"/>
        <v>16</v>
      </c>
      <c r="H15" s="30"/>
      <c r="I15" s="68"/>
      <c r="J15" s="29"/>
      <c r="K15" s="20"/>
      <c r="L15" s="69"/>
      <c r="M15" s="29"/>
      <c r="N15" s="68"/>
      <c r="O15" s="29"/>
      <c r="P15" s="20"/>
      <c r="Q15" s="33"/>
      <c r="R15" s="29"/>
      <c r="S15" s="38"/>
      <c r="T15" s="29"/>
      <c r="U15" s="20"/>
      <c r="V15" s="33"/>
      <c r="W15" s="29"/>
      <c r="X15" s="38"/>
      <c r="Y15" s="29">
        <v>45</v>
      </c>
      <c r="Z15" s="20"/>
      <c r="AA15" s="33">
        <v>16</v>
      </c>
    </row>
    <row r="16" spans="1:27" ht="31.5" x14ac:dyDescent="0.25">
      <c r="A16" s="3" t="s">
        <v>100</v>
      </c>
      <c r="B16" s="2" t="s">
        <v>139</v>
      </c>
      <c r="C16" s="15">
        <v>4</v>
      </c>
      <c r="D16" s="17">
        <f t="shared" si="0"/>
        <v>15</v>
      </c>
      <c r="E16" s="16">
        <f t="shared" si="1"/>
        <v>0</v>
      </c>
      <c r="F16" s="16">
        <f t="shared" si="2"/>
        <v>0</v>
      </c>
      <c r="G16" s="67">
        <f t="shared" si="3"/>
        <v>2</v>
      </c>
      <c r="H16" s="30"/>
      <c r="I16" s="68"/>
      <c r="J16" s="29"/>
      <c r="K16" s="20"/>
      <c r="L16" s="69"/>
      <c r="M16" s="29"/>
      <c r="N16" s="68"/>
      <c r="O16" s="29"/>
      <c r="P16" s="20"/>
      <c r="Q16" s="69"/>
      <c r="R16" s="29"/>
      <c r="S16" s="68"/>
      <c r="T16" s="29"/>
      <c r="U16" s="20"/>
      <c r="V16" s="69"/>
      <c r="W16" s="29">
        <v>15</v>
      </c>
      <c r="X16" s="68">
        <v>2</v>
      </c>
      <c r="Y16" s="29"/>
      <c r="Z16" s="20"/>
      <c r="AA16" s="67"/>
    </row>
    <row r="17" spans="1:27" ht="31.5" x14ac:dyDescent="0.25">
      <c r="A17" s="3" t="s">
        <v>105</v>
      </c>
      <c r="B17" s="2" t="s">
        <v>147</v>
      </c>
      <c r="C17" s="15" t="s">
        <v>87</v>
      </c>
      <c r="D17" s="17">
        <f t="shared" si="0"/>
        <v>0</v>
      </c>
      <c r="E17" s="16">
        <f t="shared" si="1"/>
        <v>15</v>
      </c>
      <c r="F17" s="16">
        <f t="shared" si="2"/>
        <v>0</v>
      </c>
      <c r="G17" s="67">
        <f t="shared" si="3"/>
        <v>6</v>
      </c>
      <c r="H17" s="30"/>
      <c r="I17" s="68"/>
      <c r="J17" s="29"/>
      <c r="K17" s="20"/>
      <c r="L17" s="69"/>
      <c r="M17" s="29"/>
      <c r="N17" s="68"/>
      <c r="O17" s="29"/>
      <c r="P17" s="20"/>
      <c r="Q17" s="69"/>
      <c r="R17" s="29"/>
      <c r="S17" s="68"/>
      <c r="T17" s="29"/>
      <c r="U17" s="20"/>
      <c r="V17" s="69"/>
      <c r="W17" s="29"/>
      <c r="X17" s="68"/>
      <c r="Y17" s="29">
        <v>15</v>
      </c>
      <c r="Z17" s="20"/>
      <c r="AA17" s="67">
        <v>6</v>
      </c>
    </row>
    <row r="18" spans="1:27" x14ac:dyDescent="0.25">
      <c r="A18" s="3" t="s">
        <v>107</v>
      </c>
      <c r="B18" s="2" t="s">
        <v>140</v>
      </c>
      <c r="C18" s="15">
        <v>2</v>
      </c>
      <c r="D18" s="17">
        <f t="shared" si="0"/>
        <v>15</v>
      </c>
      <c r="E18" s="16">
        <f t="shared" si="1"/>
        <v>0</v>
      </c>
      <c r="F18" s="16">
        <f t="shared" si="2"/>
        <v>0</v>
      </c>
      <c r="G18" s="67">
        <f t="shared" si="3"/>
        <v>1</v>
      </c>
      <c r="H18" s="30"/>
      <c r="I18" s="68"/>
      <c r="J18" s="29"/>
      <c r="K18" s="20"/>
      <c r="L18" s="69"/>
      <c r="M18" s="29">
        <v>15</v>
      </c>
      <c r="N18" s="68">
        <v>1</v>
      </c>
      <c r="O18" s="29"/>
      <c r="P18" s="20"/>
      <c r="Q18" s="69"/>
      <c r="R18" s="29"/>
      <c r="S18" s="68"/>
      <c r="T18" s="29"/>
      <c r="U18" s="20"/>
      <c r="V18" s="69"/>
      <c r="W18" s="29"/>
      <c r="X18" s="68"/>
      <c r="Y18" s="29"/>
      <c r="Z18" s="20"/>
      <c r="AA18" s="67"/>
    </row>
    <row r="19" spans="1:27" x14ac:dyDescent="0.25">
      <c r="A19" s="3" t="s">
        <v>108</v>
      </c>
      <c r="B19" s="2" t="s">
        <v>148</v>
      </c>
      <c r="C19" s="15" t="s">
        <v>87</v>
      </c>
      <c r="D19" s="17">
        <f t="shared" si="0"/>
        <v>0</v>
      </c>
      <c r="E19" s="16">
        <f t="shared" si="1"/>
        <v>15</v>
      </c>
      <c r="F19" s="16">
        <f t="shared" si="2"/>
        <v>0</v>
      </c>
      <c r="G19" s="67">
        <f t="shared" si="3"/>
        <v>1</v>
      </c>
      <c r="H19" s="30"/>
      <c r="I19" s="68"/>
      <c r="J19" s="29"/>
      <c r="K19" s="20"/>
      <c r="L19" s="69"/>
      <c r="M19" s="29"/>
      <c r="N19" s="68"/>
      <c r="O19" s="29">
        <v>15</v>
      </c>
      <c r="P19" s="20"/>
      <c r="Q19" s="69">
        <v>1</v>
      </c>
      <c r="R19" s="29"/>
      <c r="S19" s="68"/>
      <c r="T19" s="29"/>
      <c r="U19" s="20"/>
      <c r="V19" s="69"/>
      <c r="W19" s="29"/>
      <c r="X19" s="68"/>
      <c r="Y19" s="29"/>
      <c r="Z19" s="20"/>
      <c r="AA19" s="67"/>
    </row>
    <row r="20" spans="1:27" x14ac:dyDescent="0.25">
      <c r="A20" s="3" t="s">
        <v>109</v>
      </c>
      <c r="B20" s="2" t="s">
        <v>154</v>
      </c>
      <c r="C20" s="15">
        <v>2</v>
      </c>
      <c r="D20" s="17">
        <f t="shared" si="0"/>
        <v>15</v>
      </c>
      <c r="E20" s="16">
        <f t="shared" si="1"/>
        <v>0</v>
      </c>
      <c r="F20" s="16">
        <f t="shared" si="2"/>
        <v>0</v>
      </c>
      <c r="G20" s="67">
        <f t="shared" si="3"/>
        <v>2</v>
      </c>
      <c r="H20" s="30"/>
      <c r="I20" s="68"/>
      <c r="J20" s="29"/>
      <c r="K20" s="20"/>
      <c r="L20" s="69"/>
      <c r="M20" s="29">
        <v>15</v>
      </c>
      <c r="N20" s="68">
        <v>2</v>
      </c>
      <c r="O20" s="29"/>
      <c r="P20" s="20"/>
      <c r="Q20" s="69"/>
      <c r="R20" s="29"/>
      <c r="S20" s="68"/>
      <c r="T20" s="29"/>
      <c r="U20" s="20"/>
      <c r="V20" s="69"/>
      <c r="W20" s="29"/>
      <c r="X20" s="68"/>
      <c r="Y20" s="29"/>
      <c r="Z20" s="20"/>
      <c r="AA20" s="67"/>
    </row>
    <row r="21" spans="1:27" x14ac:dyDescent="0.25">
      <c r="A21" s="3" t="s">
        <v>110</v>
      </c>
      <c r="B21" s="2" t="s">
        <v>156</v>
      </c>
      <c r="C21" s="15" t="s">
        <v>87</v>
      </c>
      <c r="D21" s="17">
        <f t="shared" si="0"/>
        <v>0</v>
      </c>
      <c r="E21" s="16">
        <f t="shared" si="1"/>
        <v>15</v>
      </c>
      <c r="F21" s="16">
        <f t="shared" si="2"/>
        <v>0</v>
      </c>
      <c r="G21" s="67">
        <f t="shared" si="3"/>
        <v>1</v>
      </c>
      <c r="H21" s="30"/>
      <c r="I21" s="68"/>
      <c r="J21" s="29"/>
      <c r="K21" s="20"/>
      <c r="L21" s="69"/>
      <c r="M21" s="29"/>
      <c r="N21" s="68"/>
      <c r="O21" s="29">
        <v>15</v>
      </c>
      <c r="P21" s="20"/>
      <c r="Q21" s="69">
        <v>1</v>
      </c>
      <c r="R21" s="29"/>
      <c r="S21" s="68"/>
      <c r="T21" s="29"/>
      <c r="U21" s="20"/>
      <c r="V21" s="69"/>
      <c r="W21" s="29"/>
      <c r="X21" s="68"/>
      <c r="Y21" s="29"/>
      <c r="Z21" s="20"/>
      <c r="AA21" s="67"/>
    </row>
    <row r="22" spans="1:27" x14ac:dyDescent="0.25">
      <c r="A22" s="3" t="s">
        <v>111</v>
      </c>
      <c r="B22" s="2" t="s">
        <v>141</v>
      </c>
      <c r="C22" s="15" t="s">
        <v>87</v>
      </c>
      <c r="D22" s="17">
        <f t="shared" si="0"/>
        <v>15</v>
      </c>
      <c r="E22" s="16">
        <f t="shared" si="1"/>
        <v>0</v>
      </c>
      <c r="F22" s="16">
        <f t="shared" si="2"/>
        <v>0</v>
      </c>
      <c r="G22" s="67">
        <f t="shared" si="3"/>
        <v>1</v>
      </c>
      <c r="H22" s="30"/>
      <c r="I22" s="68"/>
      <c r="J22" s="29"/>
      <c r="K22" s="20"/>
      <c r="L22" s="69"/>
      <c r="M22" s="29">
        <v>15</v>
      </c>
      <c r="N22" s="68">
        <v>1</v>
      </c>
      <c r="O22" s="29"/>
      <c r="P22" s="20"/>
      <c r="Q22" s="69"/>
      <c r="R22" s="29"/>
      <c r="S22" s="68"/>
      <c r="T22" s="29"/>
      <c r="U22" s="20"/>
      <c r="V22" s="69"/>
      <c r="W22" s="29"/>
      <c r="X22" s="68"/>
      <c r="Y22" s="29"/>
      <c r="Z22" s="20"/>
      <c r="AA22" s="67"/>
    </row>
    <row r="23" spans="1:27" x14ac:dyDescent="0.25">
      <c r="A23" s="3" t="s">
        <v>112</v>
      </c>
      <c r="B23" s="2" t="s">
        <v>149</v>
      </c>
      <c r="C23" s="15" t="s">
        <v>87</v>
      </c>
      <c r="D23" s="17">
        <f t="shared" si="0"/>
        <v>0</v>
      </c>
      <c r="E23" s="16">
        <f t="shared" si="1"/>
        <v>15</v>
      </c>
      <c r="F23" s="16">
        <f t="shared" si="2"/>
        <v>0</v>
      </c>
      <c r="G23" s="67">
        <f t="shared" si="3"/>
        <v>1</v>
      </c>
      <c r="H23" s="30"/>
      <c r="I23" s="68"/>
      <c r="J23" s="29"/>
      <c r="K23" s="20"/>
      <c r="L23" s="69"/>
      <c r="M23" s="29"/>
      <c r="N23" s="68"/>
      <c r="O23" s="29">
        <v>15</v>
      </c>
      <c r="P23" s="20"/>
      <c r="Q23" s="69">
        <v>1</v>
      </c>
      <c r="R23" s="29"/>
      <c r="S23" s="68"/>
      <c r="T23" s="29"/>
      <c r="U23" s="20"/>
      <c r="V23" s="69"/>
      <c r="W23" s="29"/>
      <c r="X23" s="68"/>
      <c r="Y23" s="29"/>
      <c r="Z23" s="20"/>
      <c r="AA23" s="67"/>
    </row>
    <row r="24" spans="1:27" x14ac:dyDescent="0.25">
      <c r="A24" s="3" t="s">
        <v>113</v>
      </c>
      <c r="B24" s="2" t="s">
        <v>142</v>
      </c>
      <c r="C24" s="15">
        <v>2</v>
      </c>
      <c r="D24" s="17">
        <f t="shared" si="0"/>
        <v>15</v>
      </c>
      <c r="E24" s="16">
        <f t="shared" si="1"/>
        <v>0</v>
      </c>
      <c r="F24" s="16">
        <f t="shared" si="2"/>
        <v>0</v>
      </c>
      <c r="G24" s="67">
        <f t="shared" si="3"/>
        <v>2</v>
      </c>
      <c r="H24" s="30"/>
      <c r="I24" s="68"/>
      <c r="J24" s="29"/>
      <c r="K24" s="20"/>
      <c r="L24" s="69"/>
      <c r="M24" s="29">
        <v>15</v>
      </c>
      <c r="N24" s="68">
        <v>2</v>
      </c>
      <c r="O24" s="29"/>
      <c r="P24" s="20"/>
      <c r="Q24" s="69"/>
      <c r="R24" s="29"/>
      <c r="S24" s="68"/>
      <c r="T24" s="29"/>
      <c r="U24" s="20"/>
      <c r="V24" s="69"/>
      <c r="W24" s="29"/>
      <c r="X24" s="68"/>
      <c r="Y24" s="29"/>
      <c r="Z24" s="20"/>
      <c r="AA24" s="67"/>
    </row>
    <row r="25" spans="1:27" x14ac:dyDescent="0.25">
      <c r="A25" s="3" t="s">
        <v>113</v>
      </c>
      <c r="B25" s="2" t="s">
        <v>150</v>
      </c>
      <c r="C25" s="15" t="s">
        <v>87</v>
      </c>
      <c r="D25" s="17">
        <f t="shared" si="0"/>
        <v>0</v>
      </c>
      <c r="E25" s="16">
        <f t="shared" si="1"/>
        <v>15</v>
      </c>
      <c r="F25" s="16">
        <f t="shared" si="2"/>
        <v>0</v>
      </c>
      <c r="G25" s="67">
        <f t="shared" si="3"/>
        <v>1</v>
      </c>
      <c r="H25" s="30"/>
      <c r="I25" s="68"/>
      <c r="J25" s="29"/>
      <c r="K25" s="20"/>
      <c r="L25" s="69"/>
      <c r="M25" s="29"/>
      <c r="N25" s="68"/>
      <c r="O25" s="29">
        <v>15</v>
      </c>
      <c r="P25" s="20"/>
      <c r="Q25" s="69">
        <v>1</v>
      </c>
      <c r="R25" s="29"/>
      <c r="S25" s="68"/>
      <c r="T25" s="29"/>
      <c r="U25" s="20"/>
      <c r="V25" s="69"/>
      <c r="W25" s="29"/>
      <c r="X25" s="68"/>
      <c r="Y25" s="29"/>
      <c r="Z25" s="20"/>
      <c r="AA25" s="67"/>
    </row>
    <row r="26" spans="1:27" x14ac:dyDescent="0.25">
      <c r="A26" s="3" t="s">
        <v>114</v>
      </c>
      <c r="B26" s="2" t="s">
        <v>143</v>
      </c>
      <c r="C26" s="15">
        <v>2</v>
      </c>
      <c r="D26" s="17">
        <f t="shared" si="0"/>
        <v>15</v>
      </c>
      <c r="E26" s="16">
        <f t="shared" si="1"/>
        <v>0</v>
      </c>
      <c r="F26" s="16">
        <f t="shared" si="2"/>
        <v>0</v>
      </c>
      <c r="G26" s="67">
        <f t="shared" si="3"/>
        <v>2</v>
      </c>
      <c r="H26" s="30"/>
      <c r="I26" s="68"/>
      <c r="J26" s="29"/>
      <c r="K26" s="20"/>
      <c r="L26" s="69"/>
      <c r="M26" s="29">
        <v>15</v>
      </c>
      <c r="N26" s="68">
        <v>2</v>
      </c>
      <c r="O26" s="29"/>
      <c r="P26" s="20"/>
      <c r="Q26" s="69"/>
      <c r="R26" s="29"/>
      <c r="S26" s="68"/>
      <c r="T26" s="29"/>
      <c r="U26" s="20"/>
      <c r="V26" s="69"/>
      <c r="W26" s="29"/>
      <c r="X26" s="68"/>
      <c r="Y26" s="29"/>
      <c r="Z26" s="20"/>
      <c r="AA26" s="67"/>
    </row>
    <row r="27" spans="1:27" x14ac:dyDescent="0.25">
      <c r="A27" s="3" t="s">
        <v>115</v>
      </c>
      <c r="B27" s="2" t="s">
        <v>155</v>
      </c>
      <c r="C27" s="15" t="s">
        <v>87</v>
      </c>
      <c r="D27" s="17">
        <f t="shared" si="0"/>
        <v>0</v>
      </c>
      <c r="E27" s="16">
        <f t="shared" si="1"/>
        <v>15</v>
      </c>
      <c r="F27" s="16">
        <f t="shared" si="2"/>
        <v>0</v>
      </c>
      <c r="G27" s="67">
        <f t="shared" si="3"/>
        <v>1</v>
      </c>
      <c r="H27" s="30"/>
      <c r="I27" s="68"/>
      <c r="J27" s="29"/>
      <c r="K27" s="20"/>
      <c r="L27" s="69"/>
      <c r="M27" s="29"/>
      <c r="N27" s="68"/>
      <c r="O27" s="29">
        <v>15</v>
      </c>
      <c r="P27" s="20"/>
      <c r="Q27" s="69">
        <v>1</v>
      </c>
      <c r="R27" s="29"/>
      <c r="S27" s="68"/>
      <c r="T27" s="29"/>
      <c r="U27" s="20"/>
      <c r="V27" s="69"/>
      <c r="W27" s="29"/>
      <c r="X27" s="68"/>
      <c r="Y27" s="29"/>
      <c r="Z27" s="20"/>
      <c r="AA27" s="67"/>
    </row>
    <row r="28" spans="1:27" x14ac:dyDescent="0.25">
      <c r="A28" s="3" t="s">
        <v>116</v>
      </c>
      <c r="B28" s="2" t="s">
        <v>144</v>
      </c>
      <c r="C28" s="15" t="s">
        <v>87</v>
      </c>
      <c r="D28" s="17">
        <f t="shared" si="0"/>
        <v>15</v>
      </c>
      <c r="E28" s="16">
        <f t="shared" si="1"/>
        <v>0</v>
      </c>
      <c r="F28" s="16">
        <f t="shared" si="2"/>
        <v>0</v>
      </c>
      <c r="G28" s="67">
        <f t="shared" si="3"/>
        <v>1</v>
      </c>
      <c r="H28" s="30"/>
      <c r="I28" s="68"/>
      <c r="J28" s="29"/>
      <c r="K28" s="20"/>
      <c r="L28" s="69"/>
      <c r="M28" s="29"/>
      <c r="N28" s="68"/>
      <c r="O28" s="29"/>
      <c r="P28" s="20"/>
      <c r="Q28" s="69"/>
      <c r="R28" s="29">
        <v>15</v>
      </c>
      <c r="S28" s="68">
        <v>1</v>
      </c>
      <c r="T28" s="29"/>
      <c r="U28" s="20"/>
      <c r="V28" s="69"/>
      <c r="W28" s="29"/>
      <c r="X28" s="68"/>
      <c r="Y28" s="29"/>
      <c r="Z28" s="20"/>
      <c r="AA28" s="67"/>
    </row>
    <row r="29" spans="1:27" x14ac:dyDescent="0.25">
      <c r="A29" s="3" t="s">
        <v>106</v>
      </c>
      <c r="B29" s="2" t="s">
        <v>151</v>
      </c>
      <c r="C29" s="15" t="s">
        <v>87</v>
      </c>
      <c r="D29" s="17">
        <f t="shared" si="0"/>
        <v>0</v>
      </c>
      <c r="E29" s="16">
        <f t="shared" si="1"/>
        <v>15</v>
      </c>
      <c r="F29" s="16">
        <f t="shared" si="2"/>
        <v>0</v>
      </c>
      <c r="G29" s="67">
        <f t="shared" si="3"/>
        <v>2</v>
      </c>
      <c r="H29" s="30"/>
      <c r="I29" s="68"/>
      <c r="J29" s="29"/>
      <c r="K29" s="20"/>
      <c r="L29" s="69"/>
      <c r="M29" s="29"/>
      <c r="N29" s="68"/>
      <c r="O29" s="29"/>
      <c r="P29" s="20"/>
      <c r="Q29" s="69"/>
      <c r="R29" s="29"/>
      <c r="S29" s="68"/>
      <c r="T29" s="29">
        <v>15</v>
      </c>
      <c r="U29" s="20"/>
      <c r="V29" s="69">
        <v>2</v>
      </c>
      <c r="W29" s="29"/>
      <c r="X29" s="68"/>
      <c r="Y29" s="29"/>
      <c r="Z29" s="20"/>
      <c r="AA29" s="67"/>
    </row>
    <row r="30" spans="1:27" x14ac:dyDescent="0.25">
      <c r="A30" s="3" t="s">
        <v>117</v>
      </c>
      <c r="B30" s="2" t="s">
        <v>145</v>
      </c>
      <c r="C30" s="15" t="s">
        <v>87</v>
      </c>
      <c r="D30" s="17">
        <f t="shared" si="0"/>
        <v>15</v>
      </c>
      <c r="E30" s="16">
        <f t="shared" si="1"/>
        <v>0</v>
      </c>
      <c r="F30" s="16">
        <f t="shared" si="2"/>
        <v>0</v>
      </c>
      <c r="G30" s="67">
        <f t="shared" si="3"/>
        <v>2</v>
      </c>
      <c r="H30" s="30"/>
      <c r="I30" s="68"/>
      <c r="J30" s="29"/>
      <c r="K30" s="20"/>
      <c r="L30" s="69"/>
      <c r="M30" s="29"/>
      <c r="N30" s="68"/>
      <c r="O30" s="29"/>
      <c r="P30" s="20"/>
      <c r="Q30" s="69"/>
      <c r="R30" s="29">
        <v>15</v>
      </c>
      <c r="S30" s="68">
        <v>2</v>
      </c>
      <c r="T30" s="29"/>
      <c r="U30" s="20"/>
      <c r="V30" s="69"/>
      <c r="W30" s="29"/>
      <c r="X30" s="68"/>
      <c r="Y30" s="29"/>
      <c r="Z30" s="20"/>
      <c r="AA30" s="67"/>
    </row>
    <row r="31" spans="1:27" x14ac:dyDescent="0.25">
      <c r="A31" s="3" t="s">
        <v>159</v>
      </c>
      <c r="B31" s="2" t="s">
        <v>152</v>
      </c>
      <c r="C31" s="15" t="s">
        <v>87</v>
      </c>
      <c r="D31" s="17">
        <f t="shared" si="0"/>
        <v>0</v>
      </c>
      <c r="E31" s="16">
        <f t="shared" si="1"/>
        <v>15</v>
      </c>
      <c r="F31" s="16">
        <f t="shared" si="2"/>
        <v>0</v>
      </c>
      <c r="G31" s="67">
        <f t="shared" si="3"/>
        <v>2</v>
      </c>
      <c r="H31" s="30"/>
      <c r="I31" s="68"/>
      <c r="J31" s="29"/>
      <c r="K31" s="20"/>
      <c r="L31" s="69"/>
      <c r="M31" s="29"/>
      <c r="N31" s="68"/>
      <c r="O31" s="29"/>
      <c r="P31" s="20"/>
      <c r="Q31" s="69"/>
      <c r="R31" s="29"/>
      <c r="S31" s="68"/>
      <c r="T31" s="29">
        <v>15</v>
      </c>
      <c r="U31" s="20"/>
      <c r="V31" s="69">
        <v>2</v>
      </c>
      <c r="W31" s="29"/>
      <c r="X31" s="68"/>
      <c r="Y31" s="29"/>
      <c r="Z31" s="20"/>
      <c r="AA31" s="67"/>
    </row>
    <row r="32" spans="1:27" x14ac:dyDescent="0.25">
      <c r="A32" s="3" t="s">
        <v>160</v>
      </c>
      <c r="B32" s="2" t="s">
        <v>146</v>
      </c>
      <c r="C32" s="15">
        <v>3</v>
      </c>
      <c r="D32" s="17">
        <f t="shared" si="0"/>
        <v>15</v>
      </c>
      <c r="E32" s="16">
        <f t="shared" si="1"/>
        <v>0</v>
      </c>
      <c r="F32" s="16">
        <f t="shared" si="2"/>
        <v>0</v>
      </c>
      <c r="G32" s="67">
        <f t="shared" si="3"/>
        <v>2</v>
      </c>
      <c r="H32" s="30"/>
      <c r="I32" s="68"/>
      <c r="J32" s="29"/>
      <c r="K32" s="20"/>
      <c r="L32" s="69"/>
      <c r="M32" s="29"/>
      <c r="N32" s="68"/>
      <c r="O32" s="29"/>
      <c r="P32" s="20"/>
      <c r="Q32" s="69"/>
      <c r="R32" s="29">
        <v>15</v>
      </c>
      <c r="S32" s="68">
        <v>2</v>
      </c>
      <c r="T32" s="29"/>
      <c r="U32" s="20"/>
      <c r="V32" s="69"/>
      <c r="W32" s="29"/>
      <c r="X32" s="68"/>
      <c r="Y32" s="29"/>
      <c r="Z32" s="20"/>
      <c r="AA32" s="67"/>
    </row>
    <row r="33" spans="1:27" x14ac:dyDescent="0.25">
      <c r="A33" s="3" t="s">
        <v>161</v>
      </c>
      <c r="B33" s="2" t="s">
        <v>153</v>
      </c>
      <c r="C33" s="15" t="s">
        <v>87</v>
      </c>
      <c r="D33" s="17">
        <f t="shared" si="0"/>
        <v>0</v>
      </c>
      <c r="E33" s="16">
        <f t="shared" si="1"/>
        <v>15</v>
      </c>
      <c r="F33" s="16">
        <f t="shared" si="2"/>
        <v>0</v>
      </c>
      <c r="G33" s="67">
        <f t="shared" si="3"/>
        <v>4</v>
      </c>
      <c r="H33" s="30"/>
      <c r="I33" s="68"/>
      <c r="J33" s="29"/>
      <c r="K33" s="20"/>
      <c r="L33" s="69"/>
      <c r="M33" s="29"/>
      <c r="N33" s="68"/>
      <c r="O33" s="29"/>
      <c r="P33" s="20"/>
      <c r="Q33" s="69"/>
      <c r="R33" s="29"/>
      <c r="S33" s="68"/>
      <c r="T33" s="29">
        <v>15</v>
      </c>
      <c r="U33" s="20"/>
      <c r="V33" s="69">
        <v>4</v>
      </c>
      <c r="W33" s="29"/>
      <c r="X33" s="68"/>
      <c r="Y33" s="29"/>
      <c r="Z33" s="20"/>
      <c r="AA33" s="67"/>
    </row>
    <row r="34" spans="1:27" ht="16.5" thickBot="1" x14ac:dyDescent="0.3">
      <c r="A34" s="3" t="s">
        <v>162</v>
      </c>
      <c r="B34" s="2" t="s">
        <v>81</v>
      </c>
      <c r="C34" s="15" t="s">
        <v>87</v>
      </c>
      <c r="D34" s="17">
        <f t="shared" si="0"/>
        <v>0</v>
      </c>
      <c r="E34" s="16">
        <f t="shared" si="1"/>
        <v>30</v>
      </c>
      <c r="F34" s="16">
        <f t="shared" si="2"/>
        <v>0</v>
      </c>
      <c r="G34" s="67">
        <f t="shared" si="3"/>
        <v>4</v>
      </c>
      <c r="H34" s="91"/>
      <c r="I34" s="92"/>
      <c r="J34" s="93"/>
      <c r="K34" s="94"/>
      <c r="L34" s="95"/>
      <c r="M34" s="93"/>
      <c r="N34" s="92"/>
      <c r="O34" s="93"/>
      <c r="P34" s="94"/>
      <c r="Q34" s="95"/>
      <c r="R34" s="93"/>
      <c r="S34" s="92"/>
      <c r="T34" s="93"/>
      <c r="U34" s="94"/>
      <c r="V34" s="95"/>
      <c r="W34" s="93"/>
      <c r="X34" s="92"/>
      <c r="Y34" s="93">
        <v>30</v>
      </c>
      <c r="Z34" s="94"/>
      <c r="AA34" s="90">
        <v>4</v>
      </c>
    </row>
    <row r="35" spans="1:27" ht="15.75" customHeight="1" thickTop="1" thickBot="1" x14ac:dyDescent="0.3">
      <c r="A35" s="111" t="s">
        <v>196</v>
      </c>
      <c r="B35" s="112"/>
      <c r="C35" s="161"/>
      <c r="D35" s="19">
        <f>SUM(D13:D34)</f>
        <v>135</v>
      </c>
      <c r="E35" s="88">
        <f>SUM(E13:E34)</f>
        <v>285</v>
      </c>
      <c r="F35" s="11">
        <f>SUM(K35,P35,U35,Z35)</f>
        <v>0</v>
      </c>
      <c r="G35" s="70">
        <f>SUM(G13:G34)</f>
        <v>68</v>
      </c>
      <c r="H35" s="26">
        <f t="shared" ref="H35:L35" si="4">SUM(H13:H32)</f>
        <v>0</v>
      </c>
      <c r="I35" s="71">
        <f t="shared" si="4"/>
        <v>0</v>
      </c>
      <c r="J35" s="27">
        <f t="shared" si="4"/>
        <v>0</v>
      </c>
      <c r="K35" s="28">
        <f t="shared" si="4"/>
        <v>0</v>
      </c>
      <c r="L35" s="71">
        <f t="shared" si="4"/>
        <v>0</v>
      </c>
      <c r="M35" s="26">
        <f>SUM(M13:M34)</f>
        <v>75</v>
      </c>
      <c r="N35" s="71">
        <f>SUM(N13:N34)</f>
        <v>8</v>
      </c>
      <c r="O35" s="27">
        <f>SUM(O13:O34)</f>
        <v>105</v>
      </c>
      <c r="P35" s="28">
        <f t="shared" ref="P35" si="5">SUM(P13:P32)</f>
        <v>0</v>
      </c>
      <c r="Q35" s="71">
        <f>SUM(Q13:Q34)</f>
        <v>9</v>
      </c>
      <c r="R35" s="26">
        <f t="shared" ref="R35" si="6">SUM(R13:R32)</f>
        <v>45</v>
      </c>
      <c r="S35" s="71">
        <f>SUM(S13:S34)</f>
        <v>5</v>
      </c>
      <c r="T35" s="27">
        <f>SUM(T13:T34)</f>
        <v>90</v>
      </c>
      <c r="U35" s="28">
        <f t="shared" ref="U35" si="7">SUM(U13:U32)</f>
        <v>0</v>
      </c>
      <c r="V35" s="71">
        <f>SUM(V13:V34)</f>
        <v>18</v>
      </c>
      <c r="W35" s="26">
        <f>SUM(W13:W34)</f>
        <v>15</v>
      </c>
      <c r="X35" s="71">
        <f>SUM(X13:X34)</f>
        <v>2</v>
      </c>
      <c r="Y35" s="27">
        <f>SUM(Y13:Y34)</f>
        <v>90</v>
      </c>
      <c r="Z35" s="28">
        <f t="shared" ref="Z35" si="8">SUM(Z13:Z32)</f>
        <v>0</v>
      </c>
      <c r="AA35" s="71">
        <f>SUM(AA16:AA34)</f>
        <v>10</v>
      </c>
    </row>
    <row r="36" spans="1:27" s="10" customFormat="1" ht="17.25" customHeight="1" thickTop="1" thickBot="1" x14ac:dyDescent="0.3">
      <c r="A36" s="111" t="s">
        <v>197</v>
      </c>
      <c r="B36" s="112"/>
      <c r="C36" s="113"/>
      <c r="D36" s="17">
        <f>D11+D35</f>
        <v>405</v>
      </c>
      <c r="E36" s="16">
        <f>E11+E35</f>
        <v>450</v>
      </c>
      <c r="F36" s="16">
        <f>F11+F35</f>
        <v>15</v>
      </c>
      <c r="G36" s="70">
        <f>SUM(G11+G35)</f>
        <v>120</v>
      </c>
      <c r="H36" s="26">
        <f t="shared" ref="H36:P36" si="9">H11+H35</f>
        <v>120</v>
      </c>
      <c r="I36" s="71">
        <f t="shared" si="9"/>
        <v>22</v>
      </c>
      <c r="J36" s="27">
        <f t="shared" si="9"/>
        <v>90</v>
      </c>
      <c r="K36" s="28">
        <f t="shared" si="9"/>
        <v>0</v>
      </c>
      <c r="L36" s="71">
        <f t="shared" si="9"/>
        <v>8</v>
      </c>
      <c r="M36" s="26">
        <f t="shared" si="9"/>
        <v>135</v>
      </c>
      <c r="N36" s="71">
        <f t="shared" si="9"/>
        <v>16</v>
      </c>
      <c r="O36" s="27">
        <f t="shared" si="9"/>
        <v>165</v>
      </c>
      <c r="P36" s="28">
        <f t="shared" si="9"/>
        <v>15</v>
      </c>
      <c r="Q36" s="71">
        <f t="shared" ref="Q36:Z36" si="10">Q11+Q35</f>
        <v>14</v>
      </c>
      <c r="R36" s="26">
        <f t="shared" si="10"/>
        <v>105</v>
      </c>
      <c r="S36" s="71">
        <f t="shared" si="10"/>
        <v>10</v>
      </c>
      <c r="T36" s="27">
        <f t="shared" si="10"/>
        <v>105</v>
      </c>
      <c r="U36" s="28">
        <f t="shared" si="10"/>
        <v>0</v>
      </c>
      <c r="V36" s="71">
        <f t="shared" si="10"/>
        <v>20</v>
      </c>
      <c r="W36" s="26">
        <f t="shared" si="10"/>
        <v>45</v>
      </c>
      <c r="X36" s="71">
        <f t="shared" si="10"/>
        <v>4</v>
      </c>
      <c r="Y36" s="27">
        <f t="shared" si="10"/>
        <v>90</v>
      </c>
      <c r="Z36" s="28">
        <f t="shared" si="10"/>
        <v>0</v>
      </c>
      <c r="AA36" s="71">
        <f>AA11+AA35</f>
        <v>10</v>
      </c>
    </row>
    <row r="37" spans="1:27" s="10" customFormat="1" ht="17.25" customHeight="1" thickTop="1" thickBot="1" x14ac:dyDescent="0.3">
      <c r="A37" s="107" t="s">
        <v>50</v>
      </c>
      <c r="B37" s="108"/>
      <c r="C37" s="109"/>
      <c r="D37" s="148">
        <f>SUM(H37,M37,R37,W37)</f>
        <v>6</v>
      </c>
      <c r="E37" s="149"/>
      <c r="F37" s="149"/>
      <c r="G37" s="150"/>
      <c r="H37" s="151">
        <f>COUNTIF(C13:C32,1)</f>
        <v>0</v>
      </c>
      <c r="I37" s="153"/>
      <c r="J37" s="153"/>
      <c r="K37" s="153"/>
      <c r="L37" s="162"/>
      <c r="M37" s="152">
        <f>COUNTIF(C13:C32,2)</f>
        <v>4</v>
      </c>
      <c r="N37" s="153"/>
      <c r="O37" s="153"/>
      <c r="P37" s="153"/>
      <c r="Q37" s="109"/>
      <c r="R37" s="152">
        <f>COUNTIF(C13:C32,3)</f>
        <v>1</v>
      </c>
      <c r="S37" s="153"/>
      <c r="T37" s="153"/>
      <c r="U37" s="153"/>
      <c r="V37" s="109"/>
      <c r="W37" s="152">
        <f>COUNTIF(C13:C32,4)</f>
        <v>1</v>
      </c>
      <c r="X37" s="153"/>
      <c r="Y37" s="153"/>
      <c r="Z37" s="153"/>
      <c r="AA37" s="156"/>
    </row>
    <row r="39" spans="1:27" x14ac:dyDescent="0.25">
      <c r="A39" s="89" t="s">
        <v>158</v>
      </c>
    </row>
  </sheetData>
  <mergeCells count="31">
    <mergeCell ref="R37:V37"/>
    <mergeCell ref="W37:AA37"/>
    <mergeCell ref="A36:C36"/>
    <mergeCell ref="A37:C37"/>
    <mergeCell ref="D37:G37"/>
    <mergeCell ref="H37:L37"/>
    <mergeCell ref="M37:Q37"/>
    <mergeCell ref="W9:X9"/>
    <mergeCell ref="Y9:AA9"/>
    <mergeCell ref="A11:C11"/>
    <mergeCell ref="B12:AA12"/>
    <mergeCell ref="A35:C35"/>
    <mergeCell ref="O9:Q9"/>
    <mergeCell ref="R9:S9"/>
    <mergeCell ref="T9:V9"/>
    <mergeCell ref="A6:A10"/>
    <mergeCell ref="B6:B10"/>
    <mergeCell ref="C6:AA6"/>
    <mergeCell ref="C7:C10"/>
    <mergeCell ref="D7:G8"/>
    <mergeCell ref="H7:AA7"/>
    <mergeCell ref="H8:L8"/>
    <mergeCell ref="M8:Q8"/>
    <mergeCell ref="R8:V8"/>
    <mergeCell ref="W8:AA8"/>
    <mergeCell ref="M9:N9"/>
    <mergeCell ref="D9:D10"/>
    <mergeCell ref="E9:F9"/>
    <mergeCell ref="G9:G10"/>
    <mergeCell ref="H9:I9"/>
    <mergeCell ref="J9:L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C5741734B87F4486215A417B17D3F9" ma:contentTypeVersion="2" ma:contentTypeDescription="Utwórz nowy dokument." ma:contentTypeScope="" ma:versionID="cf48b16fd472ae9f182a1c927994eff1">
  <xsd:schema xmlns:xsd="http://www.w3.org/2001/XMLSchema" xmlns:xs="http://www.w3.org/2001/XMLSchema" xmlns:p="http://schemas.microsoft.com/office/2006/metadata/properties" xmlns:ns2="9b7f75de-bfab-4288-a111-4f10aa0c953a" targetNamespace="http://schemas.microsoft.com/office/2006/metadata/properties" ma:root="true" ma:fieldsID="4b3f5997ad04a8b90f9ea0979f8d7630" ns2:_="">
    <xsd:import namespace="9b7f75de-bfab-4288-a111-4f10aa0c95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f75de-bfab-4288-a111-4f10aa0c9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017D68-0106-4ECE-8969-CE6CB8EF8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43D722-4311-4266-95C3-81178D5E5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f75de-bfab-4288-a111-4f10aa0c9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3C8937-B209-499E-954C-1EC9CB443E3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II stopień</vt:lpstr>
      <vt:lpstr>BIwOG</vt:lpstr>
      <vt:lpstr>ABwP</vt:lpstr>
      <vt:lpstr>E-C</vt:lpstr>
      <vt:lpstr>LOG</vt:lpstr>
      <vt:lpstr>MSO</vt:lpstr>
      <vt:lpstr>SRB</vt:lpstr>
      <vt:lpstr>BIwOG!Obszar_wydruku</vt:lpstr>
      <vt:lpstr>'II stopień'!Obszar_wydruku</vt:lpstr>
    </vt:vector>
  </TitlesOfParts>
  <Company>Katedra Logistyki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Anna Łojewska</cp:lastModifiedBy>
  <cp:lastPrinted>2024-06-27T11:22:09Z</cp:lastPrinted>
  <dcterms:created xsi:type="dcterms:W3CDTF">2005-11-10T08:06:07Z</dcterms:created>
  <dcterms:modified xsi:type="dcterms:W3CDTF">2025-06-18T07:34:03Z</dcterms:modified>
</cp:coreProperties>
</file>