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reszka\Documents\Komisja planów\Programy studiów\Programy obowiązujące w roku 2223 — informacje rekrutacyjne\Międzynarodowe Stosunki Gospodarcze\SS1 MSG\"/>
    </mc:Choice>
  </mc:AlternateContent>
  <xr:revisionPtr revIDLastSave="0" documentId="13_ncr:1_{D5268D68-16A5-482E-A489-718B0A57A39E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I stopień" sheetId="60" r:id="rId1"/>
    <sheet name="I_MEM" sheetId="41" r:id="rId2"/>
  </sheets>
  <definedNames>
    <definedName name="_xlnm._FilterDatabase" localSheetId="0" hidden="1">'I stopień'!$A$11:$CS$43</definedName>
    <definedName name="_xlnm._FilterDatabase" localSheetId="1" hidden="1">I_MEM!$A$12:$AZ$29</definedName>
    <definedName name="_xlnm.Print_Area" localSheetId="0">'I stopień'!$A$1:$CS$57</definedName>
    <definedName name="_xlnm.Print_Area" localSheetId="1">I_MEM!$A$1:$AZ$14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36" i="60" l="1"/>
  <c r="AW36" i="60" s="1"/>
  <c r="AX36" i="60" s="1"/>
  <c r="BQ16" i="60" l="1"/>
  <c r="BR16" i="60"/>
  <c r="BS16" i="60"/>
  <c r="BT16" i="60"/>
  <c r="BU16" i="60"/>
  <c r="BV16" i="60"/>
  <c r="BK16" i="60"/>
  <c r="BN16" i="60"/>
  <c r="BL16" i="60" s="1"/>
  <c r="BM16" i="60" s="1"/>
  <c r="BB16" i="60"/>
  <c r="BC16" i="60"/>
  <c r="BD16" i="60"/>
  <c r="BE16" i="60"/>
  <c r="BF16" i="60"/>
  <c r="BG16" i="60"/>
  <c r="AV16" i="60"/>
  <c r="AW16" i="60"/>
  <c r="AX16" i="60"/>
  <c r="AY16" i="60"/>
  <c r="AV15" i="60"/>
  <c r="AW15" i="60"/>
  <c r="AX15" i="60"/>
  <c r="AY15" i="60"/>
  <c r="AG15" i="60"/>
  <c r="AH15" i="60"/>
  <c r="AI15" i="60"/>
  <c r="AJ15" i="60"/>
  <c r="AG16" i="60"/>
  <c r="AH16" i="60"/>
  <c r="AI16" i="60"/>
  <c r="AJ16" i="60"/>
  <c r="X16" i="60"/>
  <c r="Y16" i="60"/>
  <c r="Z16" i="60"/>
  <c r="AA16" i="60"/>
  <c r="AB16" i="60"/>
  <c r="AC16" i="60"/>
  <c r="R16" i="60"/>
  <c r="S16" i="60"/>
  <c r="T16" i="60"/>
  <c r="U16" i="60"/>
  <c r="I16" i="60"/>
  <c r="J16" i="60"/>
  <c r="K16" i="60"/>
  <c r="L16" i="60"/>
  <c r="M16" i="60"/>
  <c r="N16" i="60"/>
  <c r="CF16" i="60"/>
  <c r="CG16" i="60"/>
  <c r="CH16" i="60"/>
  <c r="CI16" i="60"/>
  <c r="CJ16" i="60"/>
  <c r="CK16" i="60"/>
  <c r="CO16" i="60"/>
  <c r="CP16" i="60"/>
  <c r="CQ16" i="60"/>
  <c r="CR16" i="60"/>
  <c r="BZ16" i="60"/>
  <c r="CA16" i="60"/>
  <c r="CB16" i="60"/>
  <c r="CC16" i="60"/>
  <c r="AN26" i="41"/>
  <c r="Y26" i="41"/>
  <c r="J26" i="41"/>
  <c r="AN25" i="41"/>
  <c r="Y25" i="41"/>
  <c r="J25" i="41"/>
  <c r="AN24" i="41"/>
  <c r="Y24" i="41"/>
  <c r="J24" i="41"/>
  <c r="AN23" i="41"/>
  <c r="Y23" i="41"/>
  <c r="J23" i="41"/>
  <c r="AN22" i="41"/>
  <c r="Y22" i="41"/>
  <c r="J22" i="41"/>
  <c r="AN21" i="41"/>
  <c r="Y21" i="41"/>
  <c r="J21" i="41"/>
  <c r="AN20" i="41"/>
  <c r="Y20" i="41"/>
  <c r="J20" i="41"/>
  <c r="AN19" i="41"/>
  <c r="Y19" i="41"/>
  <c r="J19" i="41"/>
  <c r="AN18" i="41"/>
  <c r="Y18" i="41"/>
  <c r="J18" i="41"/>
  <c r="AN17" i="41"/>
  <c r="Y17" i="41"/>
  <c r="J17" i="41"/>
  <c r="AN16" i="41"/>
  <c r="Y16" i="41"/>
  <c r="J16" i="41"/>
  <c r="AN15" i="41"/>
  <c r="Y15" i="41"/>
  <c r="J15" i="41"/>
  <c r="AN14" i="41"/>
  <c r="Y14" i="41"/>
  <c r="J14" i="41"/>
  <c r="CG52" i="60"/>
  <c r="BR52" i="60"/>
  <c r="BC52" i="60"/>
  <c r="AN52" i="60"/>
  <c r="Y52" i="60"/>
  <c r="J52" i="60"/>
  <c r="CG51" i="60"/>
  <c r="BR51" i="60"/>
  <c r="BC51" i="60"/>
  <c r="AN51" i="60"/>
  <c r="Y51" i="60"/>
  <c r="J51" i="60"/>
  <c r="CG47" i="60"/>
  <c r="BR47" i="60"/>
  <c r="BC47" i="60"/>
  <c r="AN47" i="60"/>
  <c r="Y47" i="60"/>
  <c r="J47" i="60"/>
  <c r="CG46" i="60"/>
  <c r="BR46" i="60"/>
  <c r="BC46" i="60"/>
  <c r="AN46" i="60"/>
  <c r="Y46" i="60"/>
  <c r="J46" i="60"/>
  <c r="CG45" i="60"/>
  <c r="BR45" i="60"/>
  <c r="BC45" i="60"/>
  <c r="AN45" i="60"/>
  <c r="Y45" i="60"/>
  <c r="J45" i="60"/>
  <c r="BR44" i="60"/>
  <c r="BC44" i="60"/>
  <c r="AN44" i="60"/>
  <c r="Y44" i="60"/>
  <c r="J44" i="60"/>
  <c r="CG43" i="60"/>
  <c r="BR43" i="60"/>
  <c r="BC43" i="60"/>
  <c r="AN43" i="60"/>
  <c r="Y43" i="60"/>
  <c r="J43" i="60"/>
  <c r="CG42" i="60"/>
  <c r="BC42" i="60"/>
  <c r="AN42" i="60"/>
  <c r="Y42" i="60"/>
  <c r="J42" i="60"/>
  <c r="CG41" i="60"/>
  <c r="BR41" i="60"/>
  <c r="BC41" i="60"/>
  <c r="AN41" i="60"/>
  <c r="Y41" i="60"/>
  <c r="J41" i="60"/>
  <c r="CG40" i="60"/>
  <c r="BR40" i="60"/>
  <c r="BC40" i="60"/>
  <c r="AN40" i="60"/>
  <c r="Y40" i="60"/>
  <c r="J40" i="60"/>
  <c r="CG39" i="60"/>
  <c r="BR39" i="60"/>
  <c r="BC39" i="60"/>
  <c r="AN39" i="60"/>
  <c r="Y39" i="60"/>
  <c r="J39" i="60"/>
  <c r="CG38" i="60"/>
  <c r="BR38" i="60"/>
  <c r="BC38" i="60"/>
  <c r="AN38" i="60"/>
  <c r="Y38" i="60"/>
  <c r="J38" i="60"/>
  <c r="CG37" i="60"/>
  <c r="BR37" i="60"/>
  <c r="BC37" i="60"/>
  <c r="AN37" i="60"/>
  <c r="Y37" i="60"/>
  <c r="J37" i="60"/>
  <c r="CG36" i="60"/>
  <c r="BR36" i="60"/>
  <c r="BC36" i="60"/>
  <c r="AN36" i="60"/>
  <c r="Y36" i="60"/>
  <c r="J36" i="60"/>
  <c r="CG33" i="60"/>
  <c r="BR33" i="60"/>
  <c r="BC33" i="60"/>
  <c r="AN33" i="60"/>
  <c r="Y33" i="60"/>
  <c r="J33" i="60"/>
  <c r="CG32" i="60"/>
  <c r="BR32" i="60"/>
  <c r="BC32" i="60"/>
  <c r="AN32" i="60"/>
  <c r="Y32" i="60"/>
  <c r="J32" i="60"/>
  <c r="CG31" i="60"/>
  <c r="BR31" i="60"/>
  <c r="BC31" i="60"/>
  <c r="AN31" i="60"/>
  <c r="Y31" i="60"/>
  <c r="J31" i="60"/>
  <c r="CG30" i="60"/>
  <c r="BR30" i="60"/>
  <c r="BC30" i="60"/>
  <c r="AN30" i="60"/>
  <c r="Y30" i="60"/>
  <c r="J30" i="60"/>
  <c r="CG29" i="60"/>
  <c r="BR29" i="60"/>
  <c r="BC29" i="60"/>
  <c r="AN29" i="60"/>
  <c r="Y29" i="60"/>
  <c r="J29" i="60"/>
  <c r="CG28" i="60"/>
  <c r="BR28" i="60"/>
  <c r="BC28" i="60"/>
  <c r="AN28" i="60"/>
  <c r="Y28" i="60"/>
  <c r="J28" i="60"/>
  <c r="CG27" i="60"/>
  <c r="BR27" i="60"/>
  <c r="BC27" i="60"/>
  <c r="AN27" i="60"/>
  <c r="Y27" i="60"/>
  <c r="J27" i="60"/>
  <c r="CG26" i="60"/>
  <c r="BR26" i="60"/>
  <c r="BC26" i="60"/>
  <c r="AN26" i="60"/>
  <c r="Y26" i="60"/>
  <c r="J26" i="60"/>
  <c r="CG25" i="60"/>
  <c r="BR25" i="60"/>
  <c r="BC25" i="60"/>
  <c r="AN25" i="60"/>
  <c r="Y25" i="60"/>
  <c r="J25" i="60"/>
  <c r="CG24" i="60"/>
  <c r="BR24" i="60"/>
  <c r="BC24" i="60"/>
  <c r="AN24" i="60"/>
  <c r="Y24" i="60"/>
  <c r="J24" i="60"/>
  <c r="CG23" i="60"/>
  <c r="BR23" i="60"/>
  <c r="BC23" i="60"/>
  <c r="AN23" i="60"/>
  <c r="Y23" i="60"/>
  <c r="J23" i="60"/>
  <c r="CG22" i="60"/>
  <c r="BR22" i="60"/>
  <c r="BC22" i="60"/>
  <c r="AN22" i="60"/>
  <c r="Y22" i="60"/>
  <c r="J22" i="60"/>
  <c r="CG21" i="60"/>
  <c r="BR21" i="60"/>
  <c r="BC21" i="60"/>
  <c r="AN21" i="60"/>
  <c r="Y21" i="60"/>
  <c r="J21" i="60"/>
  <c r="CG18" i="60"/>
  <c r="BR18" i="60"/>
  <c r="BC18" i="60"/>
  <c r="AN18" i="60"/>
  <c r="Y18" i="60"/>
  <c r="J18" i="60"/>
  <c r="CG17" i="60"/>
  <c r="BR17" i="60"/>
  <c r="BC17" i="60"/>
  <c r="AN17" i="60"/>
  <c r="Y17" i="60"/>
  <c r="J17" i="60"/>
  <c r="CG15" i="60"/>
  <c r="BR15" i="60"/>
  <c r="BC15" i="60"/>
  <c r="AN15" i="60"/>
  <c r="Y15" i="60"/>
  <c r="J15" i="60"/>
  <c r="CG14" i="60"/>
  <c r="BR14" i="60"/>
  <c r="BC14" i="60"/>
  <c r="AN14" i="60"/>
  <c r="Y14" i="60"/>
  <c r="J14" i="60"/>
  <c r="CG13" i="60"/>
  <c r="BR13" i="60"/>
  <c r="BC13" i="60"/>
  <c r="AN13" i="60"/>
  <c r="Y13" i="60"/>
  <c r="J13" i="60"/>
  <c r="CG12" i="60"/>
  <c r="BR12" i="60"/>
  <c r="BC12" i="60"/>
  <c r="AN12" i="60"/>
  <c r="Y12" i="60"/>
  <c r="J12" i="60"/>
  <c r="CR42" i="60" l="1"/>
  <c r="CP42" i="60" s="1"/>
  <c r="CQ42" i="60" s="1"/>
  <c r="CO42" i="60"/>
  <c r="CK42" i="60"/>
  <c r="CI42" i="60" s="1"/>
  <c r="CJ42" i="60" s="1"/>
  <c r="CF42" i="60"/>
  <c r="CC44" i="60"/>
  <c r="CA44" i="60" s="1"/>
  <c r="CB44" i="60" s="1"/>
  <c r="BZ44" i="60"/>
  <c r="BV44" i="60"/>
  <c r="BQ44" i="60"/>
  <c r="BT44" i="60" l="1"/>
  <c r="BU44" i="60" s="1"/>
  <c r="CH42" i="60"/>
  <c r="BS44" i="60"/>
  <c r="G16" i="60" l="1"/>
  <c r="F16" i="60"/>
  <c r="E16" i="60"/>
  <c r="D16" i="60"/>
  <c r="D12" i="60" l="1"/>
  <c r="E12" i="60"/>
  <c r="F12" i="60"/>
  <c r="G12" i="60"/>
  <c r="I12" i="60"/>
  <c r="K12" i="60"/>
  <c r="L12" i="60"/>
  <c r="M12" i="60"/>
  <c r="N12" i="60"/>
  <c r="R12" i="60"/>
  <c r="U12" i="60"/>
  <c r="S12" i="60" s="1"/>
  <c r="X12" i="60"/>
  <c r="Z12" i="60"/>
  <c r="AA12" i="60"/>
  <c r="AB12" i="60"/>
  <c r="AC12" i="60"/>
  <c r="AG12" i="60"/>
  <c r="AJ12" i="60"/>
  <c r="AH12" i="60" s="1"/>
  <c r="AM12" i="60"/>
  <c r="AO12" i="60"/>
  <c r="AP12" i="60"/>
  <c r="AQ12" i="60"/>
  <c r="AR12" i="60"/>
  <c r="AV12" i="60"/>
  <c r="AW12" i="60"/>
  <c r="AX12" i="60"/>
  <c r="AY12" i="60"/>
  <c r="BB12" i="60"/>
  <c r="BD12" i="60"/>
  <c r="BE12" i="60"/>
  <c r="BF12" i="60"/>
  <c r="BG12" i="60"/>
  <c r="BK12" i="60"/>
  <c r="BL12" i="60"/>
  <c r="BM12" i="60"/>
  <c r="BN12" i="60"/>
  <c r="BQ12" i="60"/>
  <c r="BS12" i="60"/>
  <c r="BT12" i="60"/>
  <c r="BU12" i="60"/>
  <c r="BV12" i="60"/>
  <c r="BZ12" i="60"/>
  <c r="CA12" i="60"/>
  <c r="CB12" i="60"/>
  <c r="CC12" i="60"/>
  <c r="CF12" i="60"/>
  <c r="CG19" i="60"/>
  <c r="CH12" i="60"/>
  <c r="CI12" i="60"/>
  <c r="CJ12" i="60"/>
  <c r="CK12" i="60"/>
  <c r="CO12" i="60"/>
  <c r="CP12" i="60"/>
  <c r="CQ12" i="60"/>
  <c r="CR12" i="60"/>
  <c r="D13" i="60"/>
  <c r="E13" i="60"/>
  <c r="F13" i="60"/>
  <c r="G13" i="60"/>
  <c r="I13" i="60"/>
  <c r="K13" i="60"/>
  <c r="N13" i="60"/>
  <c r="R13" i="60"/>
  <c r="S13" i="60"/>
  <c r="T13" i="60"/>
  <c r="U13" i="60"/>
  <c r="X13" i="60"/>
  <c r="Z13" i="60"/>
  <c r="AA13" i="60"/>
  <c r="AB13" i="60"/>
  <c r="AC13" i="60"/>
  <c r="AG13" i="60"/>
  <c r="AH13" i="60"/>
  <c r="AI13" i="60"/>
  <c r="AJ13" i="60"/>
  <c r="AM13" i="60"/>
  <c r="AO13" i="60"/>
  <c r="AP13" i="60"/>
  <c r="AQ13" i="60"/>
  <c r="AR13" i="60"/>
  <c r="AV13" i="60"/>
  <c r="AW13" i="60"/>
  <c r="AX13" i="60"/>
  <c r="AY13" i="60"/>
  <c r="BB13" i="60"/>
  <c r="BD13" i="60"/>
  <c r="BE13" i="60"/>
  <c r="BF13" i="60"/>
  <c r="BG13" i="60"/>
  <c r="BK13" i="60"/>
  <c r="BL13" i="60"/>
  <c r="BM13" i="60"/>
  <c r="BN13" i="60"/>
  <c r="BQ13" i="60"/>
  <c r="BS13" i="60"/>
  <c r="BT13" i="60"/>
  <c r="BU13" i="60"/>
  <c r="BV13" i="60"/>
  <c r="BZ13" i="60"/>
  <c r="CA13" i="60"/>
  <c r="CB13" i="60"/>
  <c r="CC13" i="60"/>
  <c r="CF13" i="60"/>
  <c r="CH13" i="60"/>
  <c r="CI13" i="60"/>
  <c r="CJ13" i="60"/>
  <c r="CK13" i="60"/>
  <c r="CO13" i="60"/>
  <c r="CP13" i="60"/>
  <c r="CQ13" i="60"/>
  <c r="CR13" i="60"/>
  <c r="D14" i="60"/>
  <c r="E14" i="60"/>
  <c r="F14" i="60"/>
  <c r="G14" i="60"/>
  <c r="I14" i="60"/>
  <c r="K14" i="60"/>
  <c r="L14" i="60"/>
  <c r="M14" i="60"/>
  <c r="N14" i="60"/>
  <c r="R14" i="60"/>
  <c r="S14" i="60"/>
  <c r="T14" i="60"/>
  <c r="U14" i="60"/>
  <c r="X14" i="60"/>
  <c r="Z14" i="60"/>
  <c r="AC14" i="60"/>
  <c r="AG14" i="60"/>
  <c r="AJ14" i="60"/>
  <c r="AH14" i="60" s="1"/>
  <c r="AI14" i="60" s="1"/>
  <c r="AM14" i="60"/>
  <c r="AO14" i="60"/>
  <c r="AP14" i="60"/>
  <c r="AQ14" i="60"/>
  <c r="AR14" i="60"/>
  <c r="AV14" i="60"/>
  <c r="AW14" i="60"/>
  <c r="AX14" i="60"/>
  <c r="AY14" i="60"/>
  <c r="BB14" i="60"/>
  <c r="BD14" i="60"/>
  <c r="BE14" i="60"/>
  <c r="BF14" i="60"/>
  <c r="BG14" i="60"/>
  <c r="BK14" i="60"/>
  <c r="BL14" i="60"/>
  <c r="BM14" i="60"/>
  <c r="BN14" i="60"/>
  <c r="BQ14" i="60"/>
  <c r="BS14" i="60"/>
  <c r="BT14" i="60"/>
  <c r="BU14" i="60"/>
  <c r="BV14" i="60"/>
  <c r="BZ14" i="60"/>
  <c r="CA14" i="60"/>
  <c r="CB14" i="60"/>
  <c r="CC14" i="60"/>
  <c r="CF14" i="60"/>
  <c r="CH14" i="60"/>
  <c r="CI14" i="60"/>
  <c r="CJ14" i="60"/>
  <c r="CK14" i="60"/>
  <c r="CO14" i="60"/>
  <c r="CP14" i="60"/>
  <c r="CQ14" i="60"/>
  <c r="CR14" i="60"/>
  <c r="D15" i="60"/>
  <c r="E15" i="60"/>
  <c r="F15" i="60"/>
  <c r="G15" i="60"/>
  <c r="I15" i="60"/>
  <c r="K15" i="60"/>
  <c r="L15" i="60"/>
  <c r="M15" i="60"/>
  <c r="N15" i="60"/>
  <c r="R15" i="60"/>
  <c r="S15" i="60"/>
  <c r="T15" i="60"/>
  <c r="U15" i="60"/>
  <c r="X15" i="60"/>
  <c r="Z15" i="60"/>
  <c r="AA15" i="60"/>
  <c r="AB15" i="60"/>
  <c r="AC15" i="60"/>
  <c r="AM15" i="60"/>
  <c r="AO15" i="60"/>
  <c r="AP15" i="60"/>
  <c r="AQ15" i="60"/>
  <c r="AR15" i="60"/>
  <c r="BB15" i="60"/>
  <c r="BD15" i="60"/>
  <c r="BE15" i="60"/>
  <c r="BF15" i="60"/>
  <c r="BG15" i="60"/>
  <c r="BK15" i="60"/>
  <c r="BL15" i="60"/>
  <c r="BM15" i="60"/>
  <c r="BN15" i="60"/>
  <c r="BQ15" i="60"/>
  <c r="BS15" i="60"/>
  <c r="BT15" i="60"/>
  <c r="BU15" i="60"/>
  <c r="BV15" i="60"/>
  <c r="BZ15" i="60"/>
  <c r="CA15" i="60"/>
  <c r="CB15" i="60"/>
  <c r="CC15" i="60"/>
  <c r="CF15" i="60"/>
  <c r="CH15" i="60"/>
  <c r="CI15" i="60"/>
  <c r="CJ15" i="60"/>
  <c r="CK15" i="60"/>
  <c r="CO15" i="60"/>
  <c r="CP15" i="60"/>
  <c r="CQ15" i="60"/>
  <c r="CR15" i="60"/>
  <c r="D17" i="60"/>
  <c r="E17" i="60"/>
  <c r="F17" i="60"/>
  <c r="G17" i="60"/>
  <c r="I17" i="60"/>
  <c r="K17" i="60"/>
  <c r="L17" i="60"/>
  <c r="M17" i="60"/>
  <c r="N17" i="60"/>
  <c r="R17" i="60"/>
  <c r="S17" i="60"/>
  <c r="T17" i="60"/>
  <c r="U17" i="60"/>
  <c r="X17" i="60"/>
  <c r="Z17" i="60"/>
  <c r="AC17" i="60"/>
  <c r="AA17" i="60" s="1"/>
  <c r="AB17" i="60" s="1"/>
  <c r="AG17" i="60"/>
  <c r="AH17" i="60"/>
  <c r="AI17" i="60"/>
  <c r="AJ17" i="60"/>
  <c r="AM17" i="60"/>
  <c r="AO17" i="60"/>
  <c r="AP17" i="60"/>
  <c r="AQ17" i="60"/>
  <c r="AR17" i="60"/>
  <c r="AV17" i="60"/>
  <c r="AW17" i="60"/>
  <c r="AX17" i="60"/>
  <c r="AY17" i="60"/>
  <c r="BB17" i="60"/>
  <c r="BD17" i="60"/>
  <c r="BE17" i="60"/>
  <c r="BF17" i="60"/>
  <c r="BG17" i="60"/>
  <c r="BK17" i="60"/>
  <c r="BL17" i="60"/>
  <c r="BM17" i="60"/>
  <c r="BN17" i="60"/>
  <c r="BQ17" i="60"/>
  <c r="BS17" i="60"/>
  <c r="BT17" i="60"/>
  <c r="BU17" i="60"/>
  <c r="BV17" i="60"/>
  <c r="BZ17" i="60"/>
  <c r="CA17" i="60"/>
  <c r="CB17" i="60"/>
  <c r="CC17" i="60"/>
  <c r="CF17" i="60"/>
  <c r="CH17" i="60"/>
  <c r="CI17" i="60"/>
  <c r="CJ17" i="60"/>
  <c r="CK17" i="60"/>
  <c r="CO17" i="60"/>
  <c r="CP17" i="60"/>
  <c r="CQ17" i="60"/>
  <c r="CR17" i="60"/>
  <c r="D18" i="60"/>
  <c r="E18" i="60"/>
  <c r="F18" i="60"/>
  <c r="G18" i="60"/>
  <c r="I18" i="60"/>
  <c r="K18" i="60"/>
  <c r="L18" i="60"/>
  <c r="M18" i="60"/>
  <c r="N18" i="60"/>
  <c r="R18" i="60"/>
  <c r="S18" i="60"/>
  <c r="T18" i="60"/>
  <c r="U18" i="60"/>
  <c r="X18" i="60"/>
  <c r="Z18" i="60"/>
  <c r="AA18" i="60"/>
  <c r="AB18" i="60"/>
  <c r="AC18" i="60"/>
  <c r="AG18" i="60"/>
  <c r="AH18" i="60"/>
  <c r="AI18" i="60"/>
  <c r="AJ18" i="60"/>
  <c r="AM18" i="60"/>
  <c r="AM19" i="60" s="1"/>
  <c r="AO18" i="60"/>
  <c r="AR18" i="60"/>
  <c r="AV18" i="60"/>
  <c r="AW18" i="60"/>
  <c r="AX18" i="60"/>
  <c r="AY18" i="60"/>
  <c r="AY19" i="60" s="1"/>
  <c r="BB18" i="60"/>
  <c r="BD18" i="60"/>
  <c r="BE18" i="60"/>
  <c r="BF18" i="60"/>
  <c r="BG18" i="60"/>
  <c r="BK18" i="60"/>
  <c r="BL18" i="60"/>
  <c r="BM18" i="60"/>
  <c r="BN18" i="60"/>
  <c r="BQ18" i="60"/>
  <c r="BS18" i="60"/>
  <c r="BT18" i="60"/>
  <c r="BU18" i="60"/>
  <c r="BV18" i="60"/>
  <c r="BZ18" i="60"/>
  <c r="BZ19" i="60" s="1"/>
  <c r="CA18" i="60"/>
  <c r="CB18" i="60"/>
  <c r="CC18" i="60"/>
  <c r="CF18" i="60"/>
  <c r="CH18" i="60"/>
  <c r="CI18" i="60"/>
  <c r="CJ18" i="60"/>
  <c r="CJ19" i="60" s="1"/>
  <c r="CK18" i="60"/>
  <c r="CO18" i="60"/>
  <c r="CP18" i="60"/>
  <c r="CQ18" i="60"/>
  <c r="CR18" i="60"/>
  <c r="H19" i="60"/>
  <c r="O19" i="60"/>
  <c r="P19" i="60"/>
  <c r="Q19" i="60"/>
  <c r="V19" i="60"/>
  <c r="W19" i="60"/>
  <c r="AD19" i="60"/>
  <c r="AE19" i="60"/>
  <c r="AE49" i="60" s="1"/>
  <c r="AF19" i="60"/>
  <c r="AK19" i="60"/>
  <c r="AL19" i="60"/>
  <c r="AS19" i="60"/>
  <c r="AT19" i="60"/>
  <c r="AU19" i="60"/>
  <c r="AZ19" i="60"/>
  <c r="BA19" i="60"/>
  <c r="BA49" i="60" s="1"/>
  <c r="BH19" i="60"/>
  <c r="BI19" i="60"/>
  <c r="BJ19" i="60"/>
  <c r="BO19" i="60"/>
  <c r="BP19" i="60"/>
  <c r="BW19" i="60"/>
  <c r="BX19" i="60"/>
  <c r="BY19" i="60"/>
  <c r="CD19" i="60"/>
  <c r="CE19" i="60"/>
  <c r="CL19" i="60"/>
  <c r="CM19" i="60"/>
  <c r="CN19" i="60"/>
  <c r="CS19" i="60"/>
  <c r="D21" i="60"/>
  <c r="E21" i="60"/>
  <c r="F21" i="60"/>
  <c r="G21" i="60"/>
  <c r="I21" i="60"/>
  <c r="K21" i="60"/>
  <c r="N21" i="60"/>
  <c r="R21" i="60"/>
  <c r="U21" i="60"/>
  <c r="S21" i="60" s="1"/>
  <c r="T21" i="60" s="1"/>
  <c r="X21" i="60"/>
  <c r="Z21" i="60"/>
  <c r="AA21" i="60"/>
  <c r="AB21" i="60"/>
  <c r="AC21" i="60"/>
  <c r="AG21" i="60"/>
  <c r="AH21" i="60"/>
  <c r="AI21" i="60"/>
  <c r="AJ21" i="60"/>
  <c r="AM21" i="60"/>
  <c r="AO21" i="60"/>
  <c r="AP21" i="60"/>
  <c r="AQ21" i="60"/>
  <c r="AR21" i="60"/>
  <c r="AV21" i="60"/>
  <c r="AW21" i="60"/>
  <c r="AX21" i="60"/>
  <c r="AY21" i="60"/>
  <c r="BB21" i="60"/>
  <c r="BD21" i="60"/>
  <c r="BE21" i="60"/>
  <c r="BF21" i="60"/>
  <c r="BG21" i="60"/>
  <c r="BK21" i="60"/>
  <c r="BL21" i="60"/>
  <c r="BM21" i="60"/>
  <c r="BN21" i="60"/>
  <c r="BQ21" i="60"/>
  <c r="BR34" i="60"/>
  <c r="BS21" i="60"/>
  <c r="BT21" i="60"/>
  <c r="BU21" i="60"/>
  <c r="BV21" i="60"/>
  <c r="BZ21" i="60"/>
  <c r="CA21" i="60"/>
  <c r="CB21" i="60"/>
  <c r="CC21" i="60"/>
  <c r="CF21" i="60"/>
  <c r="CH21" i="60"/>
  <c r="CI21" i="60"/>
  <c r="CJ21" i="60"/>
  <c r="CK21" i="60"/>
  <c r="CO21" i="60"/>
  <c r="CP21" i="60"/>
  <c r="CQ21" i="60"/>
  <c r="CR21" i="60"/>
  <c r="D22" i="60"/>
  <c r="E22" i="60"/>
  <c r="F22" i="60"/>
  <c r="G22" i="60"/>
  <c r="I22" i="60"/>
  <c r="K22" i="60"/>
  <c r="L22" i="60"/>
  <c r="M22" i="60"/>
  <c r="N22" i="60"/>
  <c r="R22" i="60"/>
  <c r="S22" i="60"/>
  <c r="T22" i="60"/>
  <c r="U22" i="60"/>
  <c r="X22" i="60"/>
  <c r="Z22" i="60"/>
  <c r="AC22" i="60"/>
  <c r="AG22" i="60"/>
  <c r="AJ22" i="60"/>
  <c r="AH22" i="60" s="1"/>
  <c r="AI22" i="60" s="1"/>
  <c r="AM22" i="60"/>
  <c r="AO22" i="60"/>
  <c r="AP22" i="60"/>
  <c r="AQ22" i="60"/>
  <c r="AR22" i="60"/>
  <c r="AV22" i="60"/>
  <c r="AW22" i="60"/>
  <c r="AX22" i="60"/>
  <c r="AY22" i="60"/>
  <c r="BB22" i="60"/>
  <c r="BD22" i="60"/>
  <c r="BE22" i="60"/>
  <c r="BF22" i="60"/>
  <c r="BG22" i="60"/>
  <c r="BK22" i="60"/>
  <c r="BL22" i="60"/>
  <c r="BM22" i="60"/>
  <c r="BN22" i="60"/>
  <c r="BQ22" i="60"/>
  <c r="BS22" i="60"/>
  <c r="BT22" i="60"/>
  <c r="BU22" i="60"/>
  <c r="BV22" i="60"/>
  <c r="BZ22" i="60"/>
  <c r="CA22" i="60"/>
  <c r="CB22" i="60"/>
  <c r="CC22" i="60"/>
  <c r="CF22" i="60"/>
  <c r="CH22" i="60"/>
  <c r="CI22" i="60"/>
  <c r="CJ22" i="60"/>
  <c r="CK22" i="60"/>
  <c r="CO22" i="60"/>
  <c r="CP22" i="60"/>
  <c r="CQ22" i="60"/>
  <c r="CR22" i="60"/>
  <c r="D23" i="60"/>
  <c r="E23" i="60"/>
  <c r="F23" i="60"/>
  <c r="G23" i="60"/>
  <c r="I23" i="60"/>
  <c r="K23" i="60"/>
  <c r="N23" i="60"/>
  <c r="R23" i="60"/>
  <c r="U23" i="60"/>
  <c r="S23" i="60" s="1"/>
  <c r="X23" i="60"/>
  <c r="Z23" i="60"/>
  <c r="AA23" i="60"/>
  <c r="AB23" i="60"/>
  <c r="AC23" i="60"/>
  <c r="AG23" i="60"/>
  <c r="AH23" i="60"/>
  <c r="AI23" i="60"/>
  <c r="AJ23" i="60"/>
  <c r="AM23" i="60"/>
  <c r="AO23" i="60"/>
  <c r="AP23" i="60"/>
  <c r="AQ23" i="60"/>
  <c r="AR23" i="60"/>
  <c r="AV23" i="60"/>
  <c r="AW23" i="60"/>
  <c r="AX23" i="60"/>
  <c r="AY23" i="60"/>
  <c r="BB23" i="60"/>
  <c r="BD23" i="60"/>
  <c r="BE23" i="60"/>
  <c r="BF23" i="60"/>
  <c r="BG23" i="60"/>
  <c r="BK23" i="60"/>
  <c r="BL23" i="60"/>
  <c r="BM23" i="60"/>
  <c r="BN23" i="60"/>
  <c r="BQ23" i="60"/>
  <c r="BS23" i="60"/>
  <c r="BT23" i="60"/>
  <c r="BU23" i="60"/>
  <c r="BV23" i="60"/>
  <c r="BZ23" i="60"/>
  <c r="CA23" i="60"/>
  <c r="CB23" i="60"/>
  <c r="CC23" i="60"/>
  <c r="CF23" i="60"/>
  <c r="CH23" i="60"/>
  <c r="CI23" i="60"/>
  <c r="CJ23" i="60"/>
  <c r="CK23" i="60"/>
  <c r="CO23" i="60"/>
  <c r="CP23" i="60"/>
  <c r="CQ23" i="60"/>
  <c r="CR23" i="60"/>
  <c r="D24" i="60"/>
  <c r="E24" i="60"/>
  <c r="F24" i="60"/>
  <c r="G24" i="60"/>
  <c r="I24" i="60"/>
  <c r="K24" i="60"/>
  <c r="L24" i="60"/>
  <c r="M24" i="60"/>
  <c r="N24" i="60"/>
  <c r="R24" i="60"/>
  <c r="S24" i="60"/>
  <c r="T24" i="60"/>
  <c r="U24" i="60"/>
  <c r="X24" i="60"/>
  <c r="Z24" i="60"/>
  <c r="AA24" i="60"/>
  <c r="AB24" i="60"/>
  <c r="AC24" i="60"/>
  <c r="AG24" i="60"/>
  <c r="AH24" i="60"/>
  <c r="AI24" i="60"/>
  <c r="AJ24" i="60"/>
  <c r="AM24" i="60"/>
  <c r="AO24" i="60"/>
  <c r="AR24" i="60"/>
  <c r="AV24" i="60"/>
  <c r="AY24" i="60"/>
  <c r="AW24" i="60" s="1"/>
  <c r="BB24" i="60"/>
  <c r="BD24" i="60"/>
  <c r="BE24" i="60"/>
  <c r="BF24" i="60"/>
  <c r="BG24" i="60"/>
  <c r="BK24" i="60"/>
  <c r="BL24" i="60"/>
  <c r="BM24" i="60"/>
  <c r="BN24" i="60"/>
  <c r="BQ24" i="60"/>
  <c r="BS24" i="60"/>
  <c r="BT24" i="60"/>
  <c r="BU24" i="60"/>
  <c r="BV24" i="60"/>
  <c r="BZ24" i="60"/>
  <c r="CA24" i="60"/>
  <c r="CB24" i="60"/>
  <c r="CC24" i="60"/>
  <c r="CF24" i="60"/>
  <c r="CH24" i="60"/>
  <c r="CI24" i="60"/>
  <c r="CJ24" i="60"/>
  <c r="CK24" i="60"/>
  <c r="CO24" i="60"/>
  <c r="CP24" i="60"/>
  <c r="CQ24" i="60"/>
  <c r="CR24" i="60"/>
  <c r="D25" i="60"/>
  <c r="E25" i="60"/>
  <c r="F25" i="60"/>
  <c r="G25" i="60"/>
  <c r="I25" i="60"/>
  <c r="K25" i="60"/>
  <c r="L25" i="60"/>
  <c r="M25" i="60"/>
  <c r="N25" i="60"/>
  <c r="R25" i="60"/>
  <c r="S25" i="60"/>
  <c r="T25" i="60"/>
  <c r="U25" i="60"/>
  <c r="X25" i="60"/>
  <c r="Z25" i="60"/>
  <c r="AA25" i="60"/>
  <c r="AB25" i="60"/>
  <c r="AC25" i="60"/>
  <c r="AG25" i="60"/>
  <c r="AH25" i="60"/>
  <c r="AI25" i="60"/>
  <c r="AJ25" i="60"/>
  <c r="AM25" i="60"/>
  <c r="AO25" i="60"/>
  <c r="AP25" i="60"/>
  <c r="AQ25" i="60"/>
  <c r="AR25" i="60"/>
  <c r="AV25" i="60"/>
  <c r="AW25" i="60"/>
  <c r="AX25" i="60"/>
  <c r="AY25" i="60"/>
  <c r="BB25" i="60"/>
  <c r="BD25" i="60"/>
  <c r="BG25" i="60"/>
  <c r="BK25" i="60"/>
  <c r="BN25" i="60"/>
  <c r="BL25" i="60" s="1"/>
  <c r="BQ25" i="60"/>
  <c r="BS25" i="60"/>
  <c r="BT25" i="60"/>
  <c r="BU25" i="60"/>
  <c r="BV25" i="60"/>
  <c r="BZ25" i="60"/>
  <c r="CA25" i="60"/>
  <c r="CB25" i="60"/>
  <c r="CC25" i="60"/>
  <c r="CF25" i="60"/>
  <c r="CH25" i="60"/>
  <c r="CI25" i="60"/>
  <c r="CJ25" i="60"/>
  <c r="CK25" i="60"/>
  <c r="CO25" i="60"/>
  <c r="CP25" i="60"/>
  <c r="CQ25" i="60"/>
  <c r="CR25" i="60"/>
  <c r="D26" i="60"/>
  <c r="E26" i="60"/>
  <c r="F26" i="60"/>
  <c r="G26" i="60"/>
  <c r="I26" i="60"/>
  <c r="K26" i="60"/>
  <c r="L26" i="60"/>
  <c r="M26" i="60"/>
  <c r="N26" i="60"/>
  <c r="R26" i="60"/>
  <c r="S26" i="60"/>
  <c r="T26" i="60"/>
  <c r="U26" i="60"/>
  <c r="X26" i="60"/>
  <c r="Z26" i="60"/>
  <c r="AC26" i="60"/>
  <c r="AG26" i="60"/>
  <c r="AJ26" i="60"/>
  <c r="AH26" i="60" s="1"/>
  <c r="AM26" i="60"/>
  <c r="AO26" i="60"/>
  <c r="AP26" i="60"/>
  <c r="AQ26" i="60"/>
  <c r="AR26" i="60"/>
  <c r="AV26" i="60"/>
  <c r="AW26" i="60"/>
  <c r="AX26" i="60"/>
  <c r="AY26" i="60"/>
  <c r="BB26" i="60"/>
  <c r="BD26" i="60"/>
  <c r="BE26" i="60"/>
  <c r="BF26" i="60"/>
  <c r="BG26" i="60"/>
  <c r="BK26" i="60"/>
  <c r="BL26" i="60"/>
  <c r="BM26" i="60"/>
  <c r="BN26" i="60"/>
  <c r="BQ26" i="60"/>
  <c r="BS26" i="60"/>
  <c r="BT26" i="60"/>
  <c r="BU26" i="60"/>
  <c r="BV26" i="60"/>
  <c r="BZ26" i="60"/>
  <c r="CA26" i="60"/>
  <c r="CB26" i="60"/>
  <c r="CC26" i="60"/>
  <c r="CF26" i="60"/>
  <c r="CH26" i="60"/>
  <c r="CI26" i="60"/>
  <c r="CJ26" i="60"/>
  <c r="CK26" i="60"/>
  <c r="CO26" i="60"/>
  <c r="CP26" i="60"/>
  <c r="CQ26" i="60"/>
  <c r="CR26" i="60"/>
  <c r="D27" i="60"/>
  <c r="E27" i="60"/>
  <c r="F27" i="60"/>
  <c r="G27" i="60"/>
  <c r="I27" i="60"/>
  <c r="K27" i="60"/>
  <c r="L27" i="60"/>
  <c r="M27" i="60"/>
  <c r="N27" i="60"/>
  <c r="R27" i="60"/>
  <c r="S27" i="60"/>
  <c r="T27" i="60"/>
  <c r="U27" i="60"/>
  <c r="X27" i="60"/>
  <c r="Z27" i="60"/>
  <c r="AA27" i="60"/>
  <c r="AB27" i="60"/>
  <c r="AC27" i="60"/>
  <c r="AG27" i="60"/>
  <c r="AH27" i="60"/>
  <c r="AI27" i="60"/>
  <c r="AJ27" i="60"/>
  <c r="AM27" i="60"/>
  <c r="AO27" i="60"/>
  <c r="AP27" i="60"/>
  <c r="AQ27" i="60"/>
  <c r="AR27" i="60"/>
  <c r="AV27" i="60"/>
  <c r="AW27" i="60"/>
  <c r="AX27" i="60"/>
  <c r="AY27" i="60"/>
  <c r="BB27" i="60"/>
  <c r="BD27" i="60"/>
  <c r="BE27" i="60"/>
  <c r="BF27" i="60"/>
  <c r="BG27" i="60"/>
  <c r="BK27" i="60"/>
  <c r="BL27" i="60"/>
  <c r="BM27" i="60"/>
  <c r="BN27" i="60"/>
  <c r="BQ27" i="60"/>
  <c r="BS27" i="60"/>
  <c r="BV27" i="60"/>
  <c r="BZ27" i="60"/>
  <c r="CC27" i="60"/>
  <c r="CA27" i="60" s="1"/>
  <c r="CF27" i="60"/>
  <c r="CH27" i="60"/>
  <c r="CI27" i="60"/>
  <c r="CJ27" i="60"/>
  <c r="CK27" i="60"/>
  <c r="CO27" i="60"/>
  <c r="CP27" i="60"/>
  <c r="CQ27" i="60"/>
  <c r="CR27" i="60"/>
  <c r="D28" i="60"/>
  <c r="E28" i="60"/>
  <c r="F28" i="60"/>
  <c r="G28" i="60"/>
  <c r="I28" i="60"/>
  <c r="K28" i="60"/>
  <c r="N28" i="60"/>
  <c r="R28" i="60"/>
  <c r="S28" i="60"/>
  <c r="T28" i="60"/>
  <c r="U28" i="60"/>
  <c r="X28" i="60"/>
  <c r="Z28" i="60"/>
  <c r="AA28" i="60"/>
  <c r="AB28" i="60"/>
  <c r="AC28" i="60"/>
  <c r="AG28" i="60"/>
  <c r="AH28" i="60"/>
  <c r="AI28" i="60"/>
  <c r="AJ28" i="60"/>
  <c r="AM28" i="60"/>
  <c r="AO28" i="60"/>
  <c r="AP28" i="60"/>
  <c r="AQ28" i="60"/>
  <c r="AR28" i="60"/>
  <c r="AV28" i="60"/>
  <c r="AW28" i="60"/>
  <c r="AX28" i="60"/>
  <c r="AY28" i="60"/>
  <c r="BB28" i="60"/>
  <c r="BD28" i="60"/>
  <c r="BE28" i="60"/>
  <c r="BF28" i="60"/>
  <c r="BG28" i="60"/>
  <c r="BK28" i="60"/>
  <c r="BL28" i="60"/>
  <c r="BM28" i="60"/>
  <c r="BN28" i="60"/>
  <c r="BQ28" i="60"/>
  <c r="BS28" i="60"/>
  <c r="BT28" i="60"/>
  <c r="BU28" i="60"/>
  <c r="BV28" i="60"/>
  <c r="BZ28" i="60"/>
  <c r="CA28" i="60"/>
  <c r="CB28" i="60"/>
  <c r="CC28" i="60"/>
  <c r="CF28" i="60"/>
  <c r="CH28" i="60"/>
  <c r="CI28" i="60"/>
  <c r="CJ28" i="60"/>
  <c r="CK28" i="60"/>
  <c r="CO28" i="60"/>
  <c r="CP28" i="60"/>
  <c r="CQ28" i="60"/>
  <c r="CR28" i="60"/>
  <c r="D29" i="60"/>
  <c r="E29" i="60"/>
  <c r="F29" i="60"/>
  <c r="G29" i="60"/>
  <c r="I29" i="60"/>
  <c r="K29" i="60"/>
  <c r="N29" i="60"/>
  <c r="R29" i="60"/>
  <c r="S29" i="60"/>
  <c r="T29" i="60"/>
  <c r="U29" i="60"/>
  <c r="X29" i="60"/>
  <c r="Z29" i="60"/>
  <c r="AA29" i="60"/>
  <c r="AB29" i="60"/>
  <c r="AC29" i="60"/>
  <c r="AG29" i="60"/>
  <c r="AH29" i="60"/>
  <c r="AI29" i="60"/>
  <c r="AJ29" i="60"/>
  <c r="AM29" i="60"/>
  <c r="AO29" i="60"/>
  <c r="AP29" i="60"/>
  <c r="AQ29" i="60"/>
  <c r="AR29" i="60"/>
  <c r="AV29" i="60"/>
  <c r="AW29" i="60"/>
  <c r="AX29" i="60"/>
  <c r="AY29" i="60"/>
  <c r="BB29" i="60"/>
  <c r="BD29" i="60"/>
  <c r="BE29" i="60"/>
  <c r="BF29" i="60"/>
  <c r="BG29" i="60"/>
  <c r="BK29" i="60"/>
  <c r="BL29" i="60"/>
  <c r="BM29" i="60"/>
  <c r="BN29" i="60"/>
  <c r="BQ29" i="60"/>
  <c r="BS29" i="60"/>
  <c r="BT29" i="60"/>
  <c r="BU29" i="60"/>
  <c r="BV29" i="60"/>
  <c r="BZ29" i="60"/>
  <c r="CA29" i="60"/>
  <c r="CB29" i="60"/>
  <c r="CC29" i="60"/>
  <c r="CF29" i="60"/>
  <c r="CH29" i="60"/>
  <c r="CI29" i="60"/>
  <c r="CJ29" i="60"/>
  <c r="CK29" i="60"/>
  <c r="CO29" i="60"/>
  <c r="CP29" i="60"/>
  <c r="CQ29" i="60"/>
  <c r="CR29" i="60"/>
  <c r="D30" i="60"/>
  <c r="E30" i="60"/>
  <c r="F30" i="60"/>
  <c r="G30" i="60"/>
  <c r="I30" i="60"/>
  <c r="K30" i="60"/>
  <c r="L30" i="60"/>
  <c r="M30" i="60"/>
  <c r="N30" i="60"/>
  <c r="R30" i="60"/>
  <c r="S30" i="60"/>
  <c r="T30" i="60"/>
  <c r="U30" i="60"/>
  <c r="X30" i="60"/>
  <c r="Z30" i="60"/>
  <c r="AA30" i="60"/>
  <c r="AB30" i="60"/>
  <c r="AC30" i="60"/>
  <c r="AG30" i="60"/>
  <c r="AH30" i="60"/>
  <c r="AI30" i="60"/>
  <c r="AJ30" i="60"/>
  <c r="AM30" i="60"/>
  <c r="AO30" i="60"/>
  <c r="AR30" i="60"/>
  <c r="AV30" i="60"/>
  <c r="AY30" i="60"/>
  <c r="AW30" i="60" s="1"/>
  <c r="AX30" i="60" s="1"/>
  <c r="BB30" i="60"/>
  <c r="BD30" i="60"/>
  <c r="BE30" i="60"/>
  <c r="BF30" i="60"/>
  <c r="BG30" i="60"/>
  <c r="BK30" i="60"/>
  <c r="BL30" i="60"/>
  <c r="BM30" i="60"/>
  <c r="BN30" i="60"/>
  <c r="BQ30" i="60"/>
  <c r="BS30" i="60"/>
  <c r="BT30" i="60"/>
  <c r="BU30" i="60"/>
  <c r="BV30" i="60"/>
  <c r="BZ30" i="60"/>
  <c r="CA30" i="60"/>
  <c r="CB30" i="60"/>
  <c r="CC30" i="60"/>
  <c r="CF30" i="60"/>
  <c r="CH30" i="60"/>
  <c r="CI30" i="60"/>
  <c r="CJ30" i="60"/>
  <c r="CK30" i="60"/>
  <c r="CO30" i="60"/>
  <c r="CP30" i="60"/>
  <c r="CQ30" i="60"/>
  <c r="CR30" i="60"/>
  <c r="D31" i="60"/>
  <c r="E31" i="60"/>
  <c r="F31" i="60"/>
  <c r="G31" i="60"/>
  <c r="I31" i="60"/>
  <c r="K31" i="60"/>
  <c r="L31" i="60"/>
  <c r="M31" i="60"/>
  <c r="N31" i="60"/>
  <c r="R31" i="60"/>
  <c r="S31" i="60"/>
  <c r="T31" i="60"/>
  <c r="U31" i="60"/>
  <c r="X31" i="60"/>
  <c r="Z31" i="60"/>
  <c r="AA31" i="60"/>
  <c r="AB31" i="60"/>
  <c r="AC31" i="60"/>
  <c r="AG31" i="60"/>
  <c r="AH31" i="60"/>
  <c r="AI31" i="60"/>
  <c r="AJ31" i="60"/>
  <c r="AM31" i="60"/>
  <c r="AO31" i="60"/>
  <c r="AP31" i="60"/>
  <c r="AQ31" i="60"/>
  <c r="AR31" i="60"/>
  <c r="AV31" i="60"/>
  <c r="AW31" i="60"/>
  <c r="AX31" i="60"/>
  <c r="AY31" i="60"/>
  <c r="BB31" i="60"/>
  <c r="BD31" i="60"/>
  <c r="BG31" i="60"/>
  <c r="BK31" i="60"/>
  <c r="BN31" i="60"/>
  <c r="BL31" i="60" s="1"/>
  <c r="BM31" i="60" s="1"/>
  <c r="BQ31" i="60"/>
  <c r="BS31" i="60"/>
  <c r="BT31" i="60"/>
  <c r="BU31" i="60"/>
  <c r="BV31" i="60"/>
  <c r="BZ31" i="60"/>
  <c r="CA31" i="60"/>
  <c r="CB31" i="60"/>
  <c r="CC31" i="60"/>
  <c r="CF31" i="60"/>
  <c r="CH31" i="60"/>
  <c r="CI31" i="60"/>
  <c r="CJ31" i="60"/>
  <c r="CK31" i="60"/>
  <c r="CO31" i="60"/>
  <c r="CP31" i="60"/>
  <c r="CQ31" i="60"/>
  <c r="CR31" i="60"/>
  <c r="D32" i="60"/>
  <c r="E32" i="60"/>
  <c r="F32" i="60"/>
  <c r="G32" i="60"/>
  <c r="I32" i="60"/>
  <c r="K32" i="60"/>
  <c r="L32" i="60"/>
  <c r="M32" i="60"/>
  <c r="N32" i="60"/>
  <c r="R32" i="60"/>
  <c r="S32" i="60"/>
  <c r="T32" i="60"/>
  <c r="U32" i="60"/>
  <c r="X32" i="60"/>
  <c r="Z32" i="60"/>
  <c r="AA32" i="60"/>
  <c r="AB32" i="60"/>
  <c r="AC32" i="60"/>
  <c r="AG32" i="60"/>
  <c r="AH32" i="60"/>
  <c r="AI32" i="60"/>
  <c r="AJ32" i="60"/>
  <c r="AM32" i="60"/>
  <c r="AO32" i="60"/>
  <c r="AP32" i="60"/>
  <c r="AQ32" i="60"/>
  <c r="AR32" i="60"/>
  <c r="AV32" i="60"/>
  <c r="AW32" i="60"/>
  <c r="AX32" i="60"/>
  <c r="AY32" i="60"/>
  <c r="BB32" i="60"/>
  <c r="BD32" i="60"/>
  <c r="BE32" i="60"/>
  <c r="BF32" i="60"/>
  <c r="BG32" i="60"/>
  <c r="BK32" i="60"/>
  <c r="BL32" i="60"/>
  <c r="BM32" i="60"/>
  <c r="BN32" i="60"/>
  <c r="BQ32" i="60"/>
  <c r="BS32" i="60"/>
  <c r="BV32" i="60"/>
  <c r="BZ32" i="60"/>
  <c r="CA32" i="60"/>
  <c r="CB32" i="60"/>
  <c r="CC32" i="60"/>
  <c r="CF32" i="60"/>
  <c r="CH32" i="60"/>
  <c r="CI32" i="60"/>
  <c r="CJ32" i="60"/>
  <c r="CK32" i="60"/>
  <c r="CO32" i="60"/>
  <c r="CP32" i="60"/>
  <c r="CQ32" i="60"/>
  <c r="CR32" i="60"/>
  <c r="D33" i="60"/>
  <c r="E33" i="60"/>
  <c r="F33" i="60"/>
  <c r="G33" i="60"/>
  <c r="I33" i="60"/>
  <c r="K33" i="60"/>
  <c r="L33" i="60"/>
  <c r="M33" i="60"/>
  <c r="N33" i="60"/>
  <c r="R33" i="60"/>
  <c r="S33" i="60"/>
  <c r="T33" i="60"/>
  <c r="U33" i="60"/>
  <c r="X33" i="60"/>
  <c r="Z33" i="60"/>
  <c r="AC33" i="60"/>
  <c r="AG33" i="60"/>
  <c r="AJ33" i="60"/>
  <c r="AH33" i="60" s="1"/>
  <c r="AI33" i="60" s="1"/>
  <c r="AM33" i="60"/>
  <c r="AO33" i="60"/>
  <c r="AP33" i="60"/>
  <c r="AQ33" i="60"/>
  <c r="AR33" i="60"/>
  <c r="AV33" i="60"/>
  <c r="AW33" i="60"/>
  <c r="AX33" i="60"/>
  <c r="AY33" i="60"/>
  <c r="BB33" i="60"/>
  <c r="BD33" i="60"/>
  <c r="BE33" i="60"/>
  <c r="BF33" i="60"/>
  <c r="BG33" i="60"/>
  <c r="BK33" i="60"/>
  <c r="BL33" i="60"/>
  <c r="BM33" i="60"/>
  <c r="BN33" i="60"/>
  <c r="BQ33" i="60"/>
  <c r="BS33" i="60"/>
  <c r="BT33" i="60"/>
  <c r="BU33" i="60"/>
  <c r="BV33" i="60"/>
  <c r="BZ33" i="60"/>
  <c r="CA33" i="60"/>
  <c r="CB33" i="60"/>
  <c r="CC33" i="60"/>
  <c r="CF33" i="60"/>
  <c r="CH33" i="60"/>
  <c r="CI33" i="60"/>
  <c r="CJ33" i="60"/>
  <c r="CK33" i="60"/>
  <c r="CO33" i="60"/>
  <c r="CP33" i="60"/>
  <c r="CQ33" i="60"/>
  <c r="CR33" i="60"/>
  <c r="H34" i="60"/>
  <c r="O34" i="60"/>
  <c r="P34" i="60"/>
  <c r="Q34" i="60"/>
  <c r="V34" i="60"/>
  <c r="W34" i="60"/>
  <c r="AD34" i="60"/>
  <c r="AE34" i="60"/>
  <c r="AF34" i="60"/>
  <c r="AK34" i="60"/>
  <c r="AL34" i="60"/>
  <c r="AS34" i="60"/>
  <c r="AT34" i="60"/>
  <c r="AU34" i="60"/>
  <c r="AZ34" i="60"/>
  <c r="BA34" i="60"/>
  <c r="BH34" i="60"/>
  <c r="BI34" i="60"/>
  <c r="BJ34" i="60"/>
  <c r="BO34" i="60"/>
  <c r="BP34" i="60"/>
  <c r="BW34" i="60"/>
  <c r="BX34" i="60"/>
  <c r="BY34" i="60"/>
  <c r="CD34" i="60"/>
  <c r="CE34" i="60"/>
  <c r="CL34" i="60"/>
  <c r="CM34" i="60"/>
  <c r="CN34" i="60"/>
  <c r="CS34" i="60"/>
  <c r="D36" i="60"/>
  <c r="E36" i="60"/>
  <c r="F36" i="60"/>
  <c r="G36" i="60"/>
  <c r="I36" i="60"/>
  <c r="K36" i="60"/>
  <c r="L36" i="60"/>
  <c r="M36" i="60"/>
  <c r="N36" i="60"/>
  <c r="R36" i="60"/>
  <c r="S36" i="60"/>
  <c r="T36" i="60"/>
  <c r="U36" i="60"/>
  <c r="X36" i="60"/>
  <c r="Z36" i="60"/>
  <c r="AA36" i="60"/>
  <c r="AB36" i="60"/>
  <c r="AC36" i="60"/>
  <c r="AG36" i="60"/>
  <c r="AH36" i="60"/>
  <c r="AI36" i="60"/>
  <c r="AJ36" i="60"/>
  <c r="AM36" i="60"/>
  <c r="AO36" i="60"/>
  <c r="AP36" i="60"/>
  <c r="AQ36" i="60"/>
  <c r="AR36" i="60"/>
  <c r="AV36" i="60"/>
  <c r="BB36" i="60"/>
  <c r="BD36" i="60"/>
  <c r="BE36" i="60"/>
  <c r="BF36" i="60"/>
  <c r="BG36" i="60"/>
  <c r="BK36" i="60"/>
  <c r="BN36" i="60"/>
  <c r="BL36" i="60" s="1"/>
  <c r="BM36" i="60" s="1"/>
  <c r="BQ36" i="60"/>
  <c r="BS36" i="60"/>
  <c r="BT36" i="60"/>
  <c r="BU36" i="60"/>
  <c r="BV36" i="60"/>
  <c r="BZ36" i="60"/>
  <c r="CA36" i="60"/>
  <c r="CB36" i="60"/>
  <c r="CC36" i="60"/>
  <c r="CF36" i="60"/>
  <c r="CH36" i="60"/>
  <c r="CI36" i="60"/>
  <c r="CJ36" i="60"/>
  <c r="CK36" i="60"/>
  <c r="CO36" i="60"/>
  <c r="CP36" i="60"/>
  <c r="CQ36" i="60"/>
  <c r="CR36" i="60"/>
  <c r="D37" i="60"/>
  <c r="E37" i="60"/>
  <c r="F37" i="60"/>
  <c r="G37" i="60"/>
  <c r="I37" i="60"/>
  <c r="K37" i="60"/>
  <c r="L37" i="60"/>
  <c r="M37" i="60"/>
  <c r="N37" i="60"/>
  <c r="R37" i="60"/>
  <c r="S37" i="60"/>
  <c r="T37" i="60"/>
  <c r="U37" i="60"/>
  <c r="X37" i="60"/>
  <c r="Z37" i="60"/>
  <c r="AA37" i="60"/>
  <c r="AB37" i="60"/>
  <c r="AC37" i="60"/>
  <c r="AG37" i="60"/>
  <c r="AH37" i="60"/>
  <c r="AI37" i="60"/>
  <c r="AJ37" i="60"/>
  <c r="AM37" i="60"/>
  <c r="AO37" i="60"/>
  <c r="AP37" i="60"/>
  <c r="AQ37" i="60"/>
  <c r="AR37" i="60"/>
  <c r="AV37" i="60"/>
  <c r="AW37" i="60"/>
  <c r="AX37" i="60"/>
  <c r="AY37" i="60"/>
  <c r="BB37" i="60"/>
  <c r="BD37" i="60"/>
  <c r="BG37" i="60"/>
  <c r="BK37" i="60"/>
  <c r="BN37" i="60"/>
  <c r="BL37" i="60" s="1"/>
  <c r="BM37" i="60" s="1"/>
  <c r="BQ37" i="60"/>
  <c r="BS37" i="60"/>
  <c r="BT37" i="60"/>
  <c r="BU37" i="60"/>
  <c r="BV37" i="60"/>
  <c r="BZ37" i="60"/>
  <c r="CA37" i="60"/>
  <c r="CB37" i="60"/>
  <c r="CC37" i="60"/>
  <c r="CF37" i="60"/>
  <c r="CH37" i="60"/>
  <c r="CI37" i="60"/>
  <c r="CJ37" i="60"/>
  <c r="CK37" i="60"/>
  <c r="CO37" i="60"/>
  <c r="CP37" i="60"/>
  <c r="CQ37" i="60"/>
  <c r="CR37" i="60"/>
  <c r="D38" i="60"/>
  <c r="E38" i="60"/>
  <c r="F38" i="60"/>
  <c r="G38" i="60"/>
  <c r="I38" i="60"/>
  <c r="K38" i="60"/>
  <c r="L38" i="60"/>
  <c r="M38" i="60"/>
  <c r="N38" i="60"/>
  <c r="R38" i="60"/>
  <c r="S38" i="60"/>
  <c r="T38" i="60"/>
  <c r="U38" i="60"/>
  <c r="X38" i="60"/>
  <c r="Z38" i="60"/>
  <c r="AA38" i="60"/>
  <c r="AB38" i="60"/>
  <c r="AC38" i="60"/>
  <c r="AG38" i="60"/>
  <c r="AH38" i="60"/>
  <c r="AI38" i="60"/>
  <c r="AJ38" i="60"/>
  <c r="AM38" i="60"/>
  <c r="AO38" i="60"/>
  <c r="AP38" i="60"/>
  <c r="AQ38" i="60"/>
  <c r="AR38" i="60"/>
  <c r="AV38" i="60"/>
  <c r="AW38" i="60"/>
  <c r="AX38" i="60"/>
  <c r="AY38" i="60"/>
  <c r="BB38" i="60"/>
  <c r="BD38" i="60"/>
  <c r="BG38" i="60"/>
  <c r="BK38" i="60"/>
  <c r="BN38" i="60"/>
  <c r="BL38" i="60" s="1"/>
  <c r="BM38" i="60" s="1"/>
  <c r="BQ38" i="60"/>
  <c r="BS38" i="60"/>
  <c r="BT38" i="60"/>
  <c r="BU38" i="60"/>
  <c r="BV38" i="60"/>
  <c r="BZ38" i="60"/>
  <c r="CA38" i="60"/>
  <c r="CB38" i="60"/>
  <c r="CC38" i="60"/>
  <c r="CF38" i="60"/>
  <c r="CH38" i="60"/>
  <c r="CI38" i="60"/>
  <c r="CJ38" i="60"/>
  <c r="CK38" i="60"/>
  <c r="CO38" i="60"/>
  <c r="CP38" i="60"/>
  <c r="CQ38" i="60"/>
  <c r="CR38" i="60"/>
  <c r="D39" i="60"/>
  <c r="E39" i="60"/>
  <c r="F39" i="60"/>
  <c r="G39" i="60"/>
  <c r="I39" i="60"/>
  <c r="K39" i="60"/>
  <c r="L39" i="60"/>
  <c r="M39" i="60"/>
  <c r="N39" i="60"/>
  <c r="R39" i="60"/>
  <c r="S39" i="60"/>
  <c r="T39" i="60"/>
  <c r="U39" i="60"/>
  <c r="X39" i="60"/>
  <c r="Z39" i="60"/>
  <c r="AA39" i="60"/>
  <c r="AB39" i="60"/>
  <c r="AC39" i="60"/>
  <c r="AG39" i="60"/>
  <c r="AH39" i="60"/>
  <c r="AI39" i="60"/>
  <c r="AJ39" i="60"/>
  <c r="AM39" i="60"/>
  <c r="AO39" i="60"/>
  <c r="AR39" i="60"/>
  <c r="AV39" i="60"/>
  <c r="AY39" i="60"/>
  <c r="AW39" i="60" s="1"/>
  <c r="AX39" i="60" s="1"/>
  <c r="BB39" i="60"/>
  <c r="BD39" i="60"/>
  <c r="BE39" i="60"/>
  <c r="BF39" i="60"/>
  <c r="BG39" i="60"/>
  <c r="BK39" i="60"/>
  <c r="BL39" i="60"/>
  <c r="BM39" i="60"/>
  <c r="BN39" i="60"/>
  <c r="BQ39" i="60"/>
  <c r="BS39" i="60"/>
  <c r="BT39" i="60"/>
  <c r="BU39" i="60"/>
  <c r="BV39" i="60"/>
  <c r="BZ39" i="60"/>
  <c r="CA39" i="60"/>
  <c r="CB39" i="60"/>
  <c r="CC39" i="60"/>
  <c r="CF39" i="60"/>
  <c r="CH39" i="60"/>
  <c r="CI39" i="60"/>
  <c r="CJ39" i="60"/>
  <c r="CK39" i="60"/>
  <c r="CO39" i="60"/>
  <c r="CP39" i="60"/>
  <c r="CQ39" i="60"/>
  <c r="CR39" i="60"/>
  <c r="D40" i="60"/>
  <c r="E40" i="60"/>
  <c r="F40" i="60"/>
  <c r="G40" i="60"/>
  <c r="I40" i="60"/>
  <c r="K40" i="60"/>
  <c r="L40" i="60"/>
  <c r="M40" i="60"/>
  <c r="N40" i="60"/>
  <c r="R40" i="60"/>
  <c r="S40" i="60"/>
  <c r="T40" i="60"/>
  <c r="U40" i="60"/>
  <c r="X40" i="60"/>
  <c r="Z40" i="60"/>
  <c r="AC40" i="60"/>
  <c r="AG40" i="60"/>
  <c r="AH40" i="60"/>
  <c r="AI40" i="60"/>
  <c r="AJ40" i="60"/>
  <c r="AM40" i="60"/>
  <c r="AO40" i="60"/>
  <c r="AP40" i="60"/>
  <c r="AQ40" i="60"/>
  <c r="AR40" i="60"/>
  <c r="AV40" i="60"/>
  <c r="AW40" i="60"/>
  <c r="AX40" i="60"/>
  <c r="AY40" i="60"/>
  <c r="BB40" i="60"/>
  <c r="BD40" i="60"/>
  <c r="BE40" i="60"/>
  <c r="BF40" i="60"/>
  <c r="BG40" i="60"/>
  <c r="BK40" i="60"/>
  <c r="BL40" i="60"/>
  <c r="BM40" i="60"/>
  <c r="BN40" i="60"/>
  <c r="BQ40" i="60"/>
  <c r="BS40" i="60"/>
  <c r="BT40" i="60"/>
  <c r="BU40" i="60"/>
  <c r="BV40" i="60"/>
  <c r="BZ40" i="60"/>
  <c r="CA40" i="60"/>
  <c r="CB40" i="60"/>
  <c r="CC40" i="60"/>
  <c r="CF40" i="60"/>
  <c r="CH40" i="60"/>
  <c r="CI40" i="60"/>
  <c r="CJ40" i="60"/>
  <c r="CK40" i="60"/>
  <c r="CO40" i="60"/>
  <c r="CP40" i="60"/>
  <c r="CQ40" i="60"/>
  <c r="CR40" i="60"/>
  <c r="D41" i="60"/>
  <c r="E41" i="60"/>
  <c r="F41" i="60"/>
  <c r="G41" i="60"/>
  <c r="I41" i="60"/>
  <c r="K41" i="60"/>
  <c r="L41" i="60"/>
  <c r="M41" i="60"/>
  <c r="N41" i="60"/>
  <c r="R41" i="60"/>
  <c r="S41" i="60"/>
  <c r="T41" i="60"/>
  <c r="U41" i="60"/>
  <c r="X41" i="60"/>
  <c r="Z41" i="60"/>
  <c r="AA41" i="60"/>
  <c r="AB41" i="60"/>
  <c r="AC41" i="60"/>
  <c r="AG41" i="60"/>
  <c r="AH41" i="60"/>
  <c r="AI41" i="60"/>
  <c r="AJ41" i="60"/>
  <c r="AM41" i="60"/>
  <c r="AO41" i="60"/>
  <c r="AR41" i="60"/>
  <c r="AV41" i="60"/>
  <c r="AY41" i="60"/>
  <c r="AW41" i="60" s="1"/>
  <c r="BB41" i="60"/>
  <c r="BD41" i="60"/>
  <c r="BE41" i="60"/>
  <c r="BF41" i="60"/>
  <c r="BG41" i="60"/>
  <c r="BK41" i="60"/>
  <c r="BL41" i="60"/>
  <c r="BM41" i="60"/>
  <c r="BN41" i="60"/>
  <c r="BQ41" i="60"/>
  <c r="BS41" i="60"/>
  <c r="BT41" i="60"/>
  <c r="BU41" i="60"/>
  <c r="BV41" i="60"/>
  <c r="BZ41" i="60"/>
  <c r="CA41" i="60"/>
  <c r="CB41" i="60"/>
  <c r="CC41" i="60"/>
  <c r="CF41" i="60"/>
  <c r="CH41" i="60"/>
  <c r="CI41" i="60"/>
  <c r="CJ41" i="60"/>
  <c r="CK41" i="60"/>
  <c r="CO41" i="60"/>
  <c r="CP41" i="60"/>
  <c r="CQ41" i="60"/>
  <c r="CR41" i="60"/>
  <c r="D42" i="60"/>
  <c r="E42" i="60"/>
  <c r="F42" i="60"/>
  <c r="G42" i="60"/>
  <c r="I42" i="60"/>
  <c r="K42" i="60"/>
  <c r="L42" i="60"/>
  <c r="M42" i="60"/>
  <c r="N42" i="60"/>
  <c r="R42" i="60"/>
  <c r="S42" i="60"/>
  <c r="T42" i="60"/>
  <c r="U42" i="60"/>
  <c r="X42" i="60"/>
  <c r="Z42" i="60"/>
  <c r="AA42" i="60"/>
  <c r="AB42" i="60"/>
  <c r="AC42" i="60"/>
  <c r="AG42" i="60"/>
  <c r="AH42" i="60"/>
  <c r="AI42" i="60"/>
  <c r="AJ42" i="60"/>
  <c r="AM42" i="60"/>
  <c r="AO42" i="60"/>
  <c r="AP42" i="60"/>
  <c r="AQ42" i="60"/>
  <c r="AR42" i="60"/>
  <c r="AV42" i="60"/>
  <c r="AW42" i="60"/>
  <c r="AX42" i="60"/>
  <c r="AY42" i="60"/>
  <c r="BB42" i="60"/>
  <c r="BD42" i="60"/>
  <c r="BE42" i="60"/>
  <c r="BF42" i="60"/>
  <c r="BG42" i="60"/>
  <c r="BK42" i="60"/>
  <c r="BL42" i="60"/>
  <c r="BM42" i="60"/>
  <c r="BN42" i="60"/>
  <c r="D43" i="60"/>
  <c r="E43" i="60"/>
  <c r="F43" i="60"/>
  <c r="G43" i="60"/>
  <c r="I43" i="60"/>
  <c r="K43" i="60"/>
  <c r="L43" i="60"/>
  <c r="M43" i="60"/>
  <c r="N43" i="60"/>
  <c r="R43" i="60"/>
  <c r="S43" i="60"/>
  <c r="T43" i="60"/>
  <c r="U43" i="60"/>
  <c r="X43" i="60"/>
  <c r="Z43" i="60"/>
  <c r="AC43" i="60"/>
  <c r="AG43" i="60"/>
  <c r="AJ43" i="60"/>
  <c r="AH43" i="60" s="1"/>
  <c r="AM43" i="60"/>
  <c r="AO43" i="60"/>
  <c r="AP43" i="60"/>
  <c r="AQ43" i="60"/>
  <c r="AR43" i="60"/>
  <c r="AV43" i="60"/>
  <c r="AW43" i="60"/>
  <c r="AX43" i="60"/>
  <c r="AY43" i="60"/>
  <c r="BB43" i="60"/>
  <c r="BC48" i="60"/>
  <c r="BD43" i="60"/>
  <c r="BE43" i="60"/>
  <c r="BF43" i="60"/>
  <c r="BG43" i="60"/>
  <c r="BK43" i="60"/>
  <c r="BL43" i="60"/>
  <c r="BM43" i="60"/>
  <c r="BN43" i="60"/>
  <c r="BQ43" i="60"/>
  <c r="BS43" i="60"/>
  <c r="BT43" i="60"/>
  <c r="BU43" i="60"/>
  <c r="BV43" i="60"/>
  <c r="BZ43" i="60"/>
  <c r="CA43" i="60"/>
  <c r="CB43" i="60"/>
  <c r="CC43" i="60"/>
  <c r="CF43" i="60"/>
  <c r="CH43" i="60"/>
  <c r="CI43" i="60"/>
  <c r="CJ43" i="60"/>
  <c r="CK43" i="60"/>
  <c r="CO43" i="60"/>
  <c r="CP43" i="60"/>
  <c r="CQ43" i="60"/>
  <c r="CR43" i="60"/>
  <c r="D44" i="60"/>
  <c r="E44" i="60"/>
  <c r="F44" i="60"/>
  <c r="G44" i="60"/>
  <c r="I44" i="60"/>
  <c r="K44" i="60"/>
  <c r="L44" i="60"/>
  <c r="M44" i="60"/>
  <c r="N44" i="60"/>
  <c r="R44" i="60"/>
  <c r="S44" i="60"/>
  <c r="T44" i="60"/>
  <c r="U44" i="60"/>
  <c r="X44" i="60"/>
  <c r="Z44" i="60"/>
  <c r="AA44" i="60"/>
  <c r="AB44" i="60"/>
  <c r="AC44" i="60"/>
  <c r="AG44" i="60"/>
  <c r="AH44" i="60"/>
  <c r="AI44" i="60"/>
  <c r="AJ44" i="60"/>
  <c r="AM44" i="60"/>
  <c r="AO44" i="60"/>
  <c r="AP44" i="60"/>
  <c r="AQ44" i="60"/>
  <c r="AR44" i="60"/>
  <c r="AV44" i="60"/>
  <c r="AW44" i="60"/>
  <c r="AX44" i="60"/>
  <c r="AY44" i="60"/>
  <c r="BB44" i="60"/>
  <c r="BD44" i="60"/>
  <c r="BE44" i="60"/>
  <c r="BF44" i="60"/>
  <c r="BG44" i="60"/>
  <c r="BK44" i="60"/>
  <c r="BL44" i="60"/>
  <c r="BM44" i="60"/>
  <c r="BN44" i="60"/>
  <c r="D45" i="60"/>
  <c r="E45" i="60"/>
  <c r="F45" i="60"/>
  <c r="G45" i="60"/>
  <c r="I45" i="60"/>
  <c r="K45" i="60"/>
  <c r="L45" i="60"/>
  <c r="M45" i="60"/>
  <c r="N45" i="60"/>
  <c r="R45" i="60"/>
  <c r="S45" i="60"/>
  <c r="T45" i="60"/>
  <c r="U45" i="60"/>
  <c r="X45" i="60"/>
  <c r="Z45" i="60"/>
  <c r="AA45" i="60"/>
  <c r="AB45" i="60"/>
  <c r="AC45" i="60"/>
  <c r="AG45" i="60"/>
  <c r="AH45" i="60"/>
  <c r="AI45" i="60"/>
  <c r="AJ45" i="60"/>
  <c r="AM45" i="60"/>
  <c r="AO45" i="60"/>
  <c r="AP45" i="60"/>
  <c r="AQ45" i="60"/>
  <c r="AR45" i="60"/>
  <c r="AV45" i="60"/>
  <c r="AW45" i="60"/>
  <c r="AX45" i="60"/>
  <c r="AY45" i="60"/>
  <c r="BB45" i="60"/>
  <c r="BD45" i="60"/>
  <c r="BE45" i="60"/>
  <c r="BF45" i="60"/>
  <c r="BG45" i="60"/>
  <c r="BK45" i="60"/>
  <c r="BL45" i="60"/>
  <c r="BM45" i="60"/>
  <c r="BN45" i="60"/>
  <c r="BQ45" i="60"/>
  <c r="BS45" i="60"/>
  <c r="BT45" i="60"/>
  <c r="BU45" i="60"/>
  <c r="BV45" i="60"/>
  <c r="BZ45" i="60"/>
  <c r="CC45" i="60"/>
  <c r="CA45" i="60" s="1"/>
  <c r="CB45" i="60" s="1"/>
  <c r="CF45" i="60"/>
  <c r="CH45" i="60"/>
  <c r="CI45" i="60"/>
  <c r="CJ45" i="60"/>
  <c r="CK45" i="60"/>
  <c r="D46" i="60"/>
  <c r="E46" i="60"/>
  <c r="F46" i="60"/>
  <c r="G46" i="60"/>
  <c r="I46" i="60"/>
  <c r="K46" i="60"/>
  <c r="L46" i="60"/>
  <c r="M46" i="60"/>
  <c r="N46" i="60"/>
  <c r="R46" i="60"/>
  <c r="S46" i="60"/>
  <c r="T46" i="60"/>
  <c r="U46" i="60"/>
  <c r="X46" i="60"/>
  <c r="Z46" i="60"/>
  <c r="AA46" i="60"/>
  <c r="AB46" i="60"/>
  <c r="AC46" i="60"/>
  <c r="AG46" i="60"/>
  <c r="AH46" i="60"/>
  <c r="AI46" i="60"/>
  <c r="AJ46" i="60"/>
  <c r="AM46" i="60"/>
  <c r="AO46" i="60"/>
  <c r="AP46" i="60"/>
  <c r="AQ46" i="60"/>
  <c r="AR46" i="60"/>
  <c r="AV46" i="60"/>
  <c r="AW46" i="60"/>
  <c r="AX46" i="60"/>
  <c r="AY46" i="60"/>
  <c r="BB46" i="60"/>
  <c r="BD46" i="60"/>
  <c r="BE46" i="60"/>
  <c r="BF46" i="60"/>
  <c r="BG46" i="60"/>
  <c r="BK46" i="60"/>
  <c r="BL46" i="60"/>
  <c r="BM46" i="60"/>
  <c r="BN46" i="60"/>
  <c r="BQ46" i="60"/>
  <c r="BS46" i="60"/>
  <c r="BT46" i="60"/>
  <c r="BU46" i="60"/>
  <c r="BV46" i="60"/>
  <c r="CF46" i="60"/>
  <c r="CH46" i="60"/>
  <c r="CI46" i="60"/>
  <c r="CJ46" i="60"/>
  <c r="CK46" i="60"/>
  <c r="CO46" i="60"/>
  <c r="CR46" i="60"/>
  <c r="CP46" i="60" s="1"/>
  <c r="CQ46" i="60" s="1"/>
  <c r="D47" i="60"/>
  <c r="E47" i="60"/>
  <c r="F47" i="60"/>
  <c r="G47" i="60"/>
  <c r="I47" i="60"/>
  <c r="K47" i="60"/>
  <c r="L47" i="60"/>
  <c r="M47" i="60"/>
  <c r="N47" i="60"/>
  <c r="R47" i="60"/>
  <c r="S47" i="60"/>
  <c r="T47" i="60"/>
  <c r="U47" i="60"/>
  <c r="X47" i="60"/>
  <c r="Z47" i="60"/>
  <c r="AA47" i="60"/>
  <c r="AB47" i="60"/>
  <c r="AC47" i="60"/>
  <c r="AG47" i="60"/>
  <c r="AH47" i="60"/>
  <c r="AI47" i="60"/>
  <c r="AJ47" i="60"/>
  <c r="AM47" i="60"/>
  <c r="AO47" i="60"/>
  <c r="AP47" i="60"/>
  <c r="AQ47" i="60"/>
  <c r="AR47" i="60"/>
  <c r="AV47" i="60"/>
  <c r="AW47" i="60"/>
  <c r="AX47" i="60"/>
  <c r="AY47" i="60"/>
  <c r="BB47" i="60"/>
  <c r="BD47" i="60"/>
  <c r="BE47" i="60"/>
  <c r="BF47" i="60"/>
  <c r="BG47" i="60"/>
  <c r="BK47" i="60"/>
  <c r="BN47" i="60"/>
  <c r="BL47" i="60" s="1"/>
  <c r="BM47" i="60" s="1"/>
  <c r="BQ47" i="60"/>
  <c r="BS47" i="60"/>
  <c r="BV47" i="60"/>
  <c r="BZ47" i="60"/>
  <c r="CA47" i="60"/>
  <c r="CB47" i="60"/>
  <c r="CC47" i="60"/>
  <c r="CF47" i="60"/>
  <c r="CH47" i="60"/>
  <c r="CK47" i="60"/>
  <c r="CO47" i="60"/>
  <c r="CP47" i="60"/>
  <c r="CQ47" i="60"/>
  <c r="CR47" i="60"/>
  <c r="H48" i="60"/>
  <c r="O48" i="60"/>
  <c r="P48" i="60"/>
  <c r="P49" i="60" s="1"/>
  <c r="Q48" i="60"/>
  <c r="V48" i="60"/>
  <c r="W48" i="60"/>
  <c r="W49" i="60" s="1"/>
  <c r="AD48" i="60"/>
  <c r="AE48" i="60"/>
  <c r="AF48" i="60"/>
  <c r="AK48" i="60"/>
  <c r="AL48" i="60"/>
  <c r="AS48" i="60"/>
  <c r="AT48" i="60"/>
  <c r="AU48" i="60"/>
  <c r="AZ48" i="60"/>
  <c r="AZ49" i="60" s="1"/>
  <c r="AZ54" i="60" s="1"/>
  <c r="BA48" i="60"/>
  <c r="BH48" i="60"/>
  <c r="BI48" i="60"/>
  <c r="BJ48" i="60"/>
  <c r="BO48" i="60"/>
  <c r="BP48" i="60"/>
  <c r="BW48" i="60"/>
  <c r="BX48" i="60"/>
  <c r="BY48" i="60"/>
  <c r="CD48" i="60"/>
  <c r="CE48" i="60"/>
  <c r="CL48" i="60"/>
  <c r="CM48" i="60"/>
  <c r="CN48" i="60"/>
  <c r="CS48" i="60"/>
  <c r="H49" i="60"/>
  <c r="AF49" i="60"/>
  <c r="D51" i="60"/>
  <c r="E51" i="60"/>
  <c r="F51" i="60"/>
  <c r="G51" i="60"/>
  <c r="I51" i="60"/>
  <c r="K51" i="60"/>
  <c r="L51" i="60"/>
  <c r="M51" i="60"/>
  <c r="N51" i="60"/>
  <c r="R51" i="60"/>
  <c r="S51" i="60"/>
  <c r="T51" i="60"/>
  <c r="U51" i="60"/>
  <c r="X51" i="60"/>
  <c r="Z51" i="60"/>
  <c r="AA51" i="60"/>
  <c r="AB51" i="60"/>
  <c r="AC51" i="60"/>
  <c r="AG51" i="60"/>
  <c r="AH51" i="60"/>
  <c r="AI51" i="60"/>
  <c r="AI53" i="60" s="1"/>
  <c r="AJ51" i="60"/>
  <c r="AM51" i="60"/>
  <c r="AN53" i="60"/>
  <c r="AO51" i="60"/>
  <c r="AP51" i="60"/>
  <c r="AQ51" i="60"/>
  <c r="AR51" i="60"/>
  <c r="AV51" i="60"/>
  <c r="AW51" i="60"/>
  <c r="AX51" i="60"/>
  <c r="AY51" i="60"/>
  <c r="BB51" i="60"/>
  <c r="BD51" i="60"/>
  <c r="BE51" i="60"/>
  <c r="BF51" i="60"/>
  <c r="BG51" i="60"/>
  <c r="BK51" i="60"/>
  <c r="BN51" i="60"/>
  <c r="BQ51" i="60"/>
  <c r="BS51" i="60"/>
  <c r="BT51" i="60"/>
  <c r="BU51" i="60"/>
  <c r="BV51" i="60"/>
  <c r="BZ51" i="60"/>
  <c r="CC51" i="60"/>
  <c r="CA51" i="60" s="1"/>
  <c r="CB51" i="60" s="1"/>
  <c r="CF51" i="60"/>
  <c r="CH51" i="60"/>
  <c r="CI51" i="60"/>
  <c r="CJ51" i="60"/>
  <c r="CK51" i="60"/>
  <c r="CO51" i="60"/>
  <c r="CR51" i="60"/>
  <c r="CP51" i="60" s="1"/>
  <c r="CQ51" i="60" s="1"/>
  <c r="D52" i="60"/>
  <c r="E52" i="60"/>
  <c r="F52" i="60"/>
  <c r="G52" i="60"/>
  <c r="I52" i="60"/>
  <c r="K52" i="60"/>
  <c r="L52" i="60"/>
  <c r="M52" i="60"/>
  <c r="N52" i="60"/>
  <c r="R52" i="60"/>
  <c r="S52" i="60"/>
  <c r="T52" i="60"/>
  <c r="U52" i="60"/>
  <c r="X52" i="60"/>
  <c r="Z52" i="60"/>
  <c r="AA52" i="60"/>
  <c r="AA53" i="60" s="1"/>
  <c r="AB52" i="60"/>
  <c r="AC52" i="60"/>
  <c r="AC53" i="60" s="1"/>
  <c r="AG52" i="60"/>
  <c r="AH52" i="60"/>
  <c r="AI52" i="60"/>
  <c r="AJ52" i="60"/>
  <c r="AM52" i="60"/>
  <c r="AO52" i="60"/>
  <c r="AP52" i="60"/>
  <c r="AP53" i="60" s="1"/>
  <c r="AQ52" i="60"/>
  <c r="AR52" i="60"/>
  <c r="AV52" i="60"/>
  <c r="AW52" i="60"/>
  <c r="AX52" i="60"/>
  <c r="AY52" i="60"/>
  <c r="AY53" i="60" s="1"/>
  <c r="BB52" i="60"/>
  <c r="BC53" i="60"/>
  <c r="BD52" i="60"/>
  <c r="BG52" i="60"/>
  <c r="BK52" i="60"/>
  <c r="BN52" i="60"/>
  <c r="BL52" i="60" s="1"/>
  <c r="BM52" i="60" s="1"/>
  <c r="BQ52" i="60"/>
  <c r="BS52" i="60"/>
  <c r="BV52" i="60"/>
  <c r="BZ52" i="60"/>
  <c r="BZ53" i="60" s="1"/>
  <c r="CC52" i="60"/>
  <c r="CA52" i="60" s="1"/>
  <c r="CF52" i="60"/>
  <c r="CH52" i="60"/>
  <c r="CK52" i="60"/>
  <c r="CO52" i="60"/>
  <c r="CR52" i="60"/>
  <c r="CP52" i="60" s="1"/>
  <c r="H53" i="60"/>
  <c r="J53" i="60"/>
  <c r="O53" i="60"/>
  <c r="P53" i="60"/>
  <c r="Q53" i="60"/>
  <c r="S53" i="60"/>
  <c r="V53" i="60"/>
  <c r="W53" i="60"/>
  <c r="AD53" i="60"/>
  <c r="AE53" i="60"/>
  <c r="AF53" i="60"/>
  <c r="AK53" i="60"/>
  <c r="AL53" i="60"/>
  <c r="AS53" i="60"/>
  <c r="AT53" i="60"/>
  <c r="AU53" i="60"/>
  <c r="AZ53" i="60"/>
  <c r="BA53" i="60"/>
  <c r="BH53" i="60"/>
  <c r="BI53" i="60"/>
  <c r="BJ53" i="60"/>
  <c r="BO53" i="60"/>
  <c r="BP53" i="60"/>
  <c r="BW53" i="60"/>
  <c r="BX53" i="60"/>
  <c r="BY53" i="60"/>
  <c r="CD53" i="60"/>
  <c r="CE53" i="60"/>
  <c r="CG53" i="60"/>
  <c r="CL53" i="60"/>
  <c r="CM53" i="60"/>
  <c r="CN53" i="60"/>
  <c r="CS53" i="60"/>
  <c r="H55" i="60"/>
  <c r="W55" i="60"/>
  <c r="AL55" i="60"/>
  <c r="BA55" i="60"/>
  <c r="BP55" i="60"/>
  <c r="CE55" i="60"/>
  <c r="D56" i="60"/>
  <c r="E56" i="60"/>
  <c r="F56" i="60"/>
  <c r="G56" i="60"/>
  <c r="K53" i="60" l="1"/>
  <c r="CM49" i="60"/>
  <c r="CM54" i="60" s="1"/>
  <c r="U53" i="60"/>
  <c r="H54" i="60"/>
  <c r="W54" i="60"/>
  <c r="AG53" i="60"/>
  <c r="AT49" i="60"/>
  <c r="AT54" i="60" s="1"/>
  <c r="BA54" i="60"/>
  <c r="AH53" i="60"/>
  <c r="N53" i="60"/>
  <c r="AG48" i="60"/>
  <c r="CC48" i="60"/>
  <c r="T48" i="60"/>
  <c r="CE49" i="60"/>
  <c r="CE54" i="60" s="1"/>
  <c r="BP49" i="60"/>
  <c r="BP54" i="60" s="1"/>
  <c r="AR53" i="60"/>
  <c r="AM53" i="60"/>
  <c r="BZ48" i="60"/>
  <c r="CS49" i="60"/>
  <c r="CS54" i="60" s="1"/>
  <c r="BI49" i="60"/>
  <c r="AK49" i="60"/>
  <c r="AK54" i="60" s="1"/>
  <c r="I19" i="60"/>
  <c r="O49" i="60"/>
  <c r="O54" i="60" s="1"/>
  <c r="V49" i="60"/>
  <c r="V54" i="60" s="1"/>
  <c r="AF54" i="60"/>
  <c r="CO34" i="60"/>
  <c r="CQ19" i="60"/>
  <c r="AD49" i="60"/>
  <c r="AD54" i="60" s="1"/>
  <c r="AL49" i="60"/>
  <c r="AL54" i="60" s="1"/>
  <c r="D54" i="60" s="1"/>
  <c r="AC34" i="60"/>
  <c r="CN49" i="60"/>
  <c r="CN54" i="60" s="1"/>
  <c r="AU49" i="60"/>
  <c r="AU54" i="60" s="1"/>
  <c r="R19" i="60"/>
  <c r="CI19" i="60"/>
  <c r="BK19" i="60"/>
  <c r="CC19" i="60"/>
  <c r="AO53" i="60"/>
  <c r="I48" i="60"/>
  <c r="AG19" i="60"/>
  <c r="BV53" i="60"/>
  <c r="U48" i="60"/>
  <c r="R48" i="60"/>
  <c r="BB48" i="60"/>
  <c r="BE19" i="60"/>
  <c r="AC19" i="60"/>
  <c r="M53" i="60"/>
  <c r="AO19" i="60"/>
  <c r="L53" i="60"/>
  <c r="CH19" i="60"/>
  <c r="BU19" i="60"/>
  <c r="M48" i="60"/>
  <c r="BK48" i="60"/>
  <c r="CF48" i="60"/>
  <c r="BQ48" i="60"/>
  <c r="AV48" i="60"/>
  <c r="CC53" i="60"/>
  <c r="BE52" i="60"/>
  <c r="BF52" i="60" s="1"/>
  <c r="L23" i="60"/>
  <c r="M23" i="60" s="1"/>
  <c r="BY49" i="60"/>
  <c r="BY54" i="60" s="1"/>
  <c r="BI54" i="60"/>
  <c r="AC48" i="60"/>
  <c r="BC19" i="60"/>
  <c r="BC49" i="60" s="1"/>
  <c r="BC54" i="60" s="1"/>
  <c r="CF19" i="60"/>
  <c r="X19" i="60"/>
  <c r="AE54" i="60"/>
  <c r="Q49" i="60"/>
  <c r="Q54" i="60" s="1"/>
  <c r="CD49" i="60"/>
  <c r="CD54" i="60" s="1"/>
  <c r="CQ34" i="60"/>
  <c r="CF34" i="60"/>
  <c r="N34" i="60"/>
  <c r="AG34" i="60"/>
  <c r="AG49" i="60" s="1"/>
  <c r="R34" i="60"/>
  <c r="BH49" i="60"/>
  <c r="BH54" i="60" s="1"/>
  <c r="CA19" i="60"/>
  <c r="AW19" i="60"/>
  <c r="BX49" i="60"/>
  <c r="BX54" i="60" s="1"/>
  <c r="P54" i="60"/>
  <c r="E54" i="60" s="1"/>
  <c r="CG48" i="60"/>
  <c r="CK48" i="60"/>
  <c r="K48" i="60"/>
  <c r="BQ19" i="60"/>
  <c r="CO53" i="60"/>
  <c r="AQ53" i="60"/>
  <c r="I53" i="60"/>
  <c r="BW49" i="60"/>
  <c r="BW54" i="60" s="1"/>
  <c r="J34" i="60"/>
  <c r="AY34" i="60"/>
  <c r="CJ34" i="60"/>
  <c r="BZ34" i="60"/>
  <c r="AO34" i="60"/>
  <c r="CH34" i="60"/>
  <c r="AP24" i="60"/>
  <c r="AQ24" i="60" s="1"/>
  <c r="AY48" i="60"/>
  <c r="AY49" i="60" s="1"/>
  <c r="AY54" i="60" s="1"/>
  <c r="X48" i="60"/>
  <c r="BG19" i="60"/>
  <c r="CK53" i="60"/>
  <c r="AW53" i="60"/>
  <c r="AJ53" i="60"/>
  <c r="Y53" i="60"/>
  <c r="CL49" i="60"/>
  <c r="CL54" i="60" s="1"/>
  <c r="AM48" i="60"/>
  <c r="CO48" i="60"/>
  <c r="Y19" i="60"/>
  <c r="CB19" i="60"/>
  <c r="CK19" i="60"/>
  <c r="CF53" i="60"/>
  <c r="BQ53" i="60"/>
  <c r="BO49" i="60"/>
  <c r="BO54" i="60" s="1"/>
  <c r="AC49" i="60"/>
  <c r="AC54" i="60" s="1"/>
  <c r="CH53" i="60"/>
  <c r="AS49" i="60"/>
  <c r="AS54" i="60" s="1"/>
  <c r="BC34" i="60"/>
  <c r="S48" i="60"/>
  <c r="U19" i="60"/>
  <c r="BG53" i="60"/>
  <c r="CR53" i="60"/>
  <c r="BR53" i="60"/>
  <c r="BS53" i="60"/>
  <c r="BZ49" i="60"/>
  <c r="BZ54" i="60" s="1"/>
  <c r="BJ49" i="60"/>
  <c r="BJ54" i="60" s="1"/>
  <c r="BG48" i="60"/>
  <c r="Y48" i="60"/>
  <c r="BK53" i="60"/>
  <c r="BD53" i="60"/>
  <c r="BB53" i="60"/>
  <c r="AX53" i="60"/>
  <c r="AV53" i="60"/>
  <c r="AB53" i="60"/>
  <c r="Z53" i="60"/>
  <c r="X53" i="60"/>
  <c r="T53" i="60"/>
  <c r="R53" i="60"/>
  <c r="BL51" i="60"/>
  <c r="BN53" i="60"/>
  <c r="CO19" i="60"/>
  <c r="BS19" i="60"/>
  <c r="BM19" i="60"/>
  <c r="BF19" i="60"/>
  <c r="BD19" i="60"/>
  <c r="BB19" i="60"/>
  <c r="AX19" i="60"/>
  <c r="AV19" i="60"/>
  <c r="CI52" i="60"/>
  <c r="BF53" i="60"/>
  <c r="BT47" i="60"/>
  <c r="BU47" i="60" s="1"/>
  <c r="BU48" i="60" s="1"/>
  <c r="AA43" i="60"/>
  <c r="AB43" i="60" s="1"/>
  <c r="AP41" i="60"/>
  <c r="AQ41" i="60" s="1"/>
  <c r="AA40" i="60"/>
  <c r="AB40" i="60" s="1"/>
  <c r="AB48" i="60" s="1"/>
  <c r="AA33" i="60"/>
  <c r="AB33" i="60" s="1"/>
  <c r="BT32" i="60"/>
  <c r="BU32" i="60" s="1"/>
  <c r="BQ34" i="60"/>
  <c r="BK34" i="60"/>
  <c r="BK49" i="60" s="1"/>
  <c r="CK34" i="60"/>
  <c r="CI34" i="60"/>
  <c r="CG34" i="60"/>
  <c r="CC34" i="60"/>
  <c r="CC49" i="60" s="1"/>
  <c r="CC54" i="60" s="1"/>
  <c r="BE31" i="60"/>
  <c r="BF31" i="60" s="1"/>
  <c r="AM34" i="60"/>
  <c r="X34" i="60"/>
  <c r="L29" i="60"/>
  <c r="M29" i="60" s="1"/>
  <c r="L28" i="60"/>
  <c r="BT27" i="60"/>
  <c r="BU27" i="60" s="1"/>
  <c r="AA26" i="60"/>
  <c r="AB26" i="60" s="1"/>
  <c r="AB34" i="60" s="1"/>
  <c r="BE25" i="60"/>
  <c r="BE34" i="60" s="1"/>
  <c r="L13" i="60"/>
  <c r="BM48" i="60"/>
  <c r="E53" i="60"/>
  <c r="F53" i="60"/>
  <c r="G53" i="60"/>
  <c r="BT52" i="60"/>
  <c r="BU52" i="60" s="1"/>
  <c r="BU53" i="60" s="1"/>
  <c r="CI47" i="60"/>
  <c r="CJ47" i="60" s="1"/>
  <c r="BV48" i="60"/>
  <c r="BR48" i="60"/>
  <c r="BN48" i="60"/>
  <c r="BL48" i="60"/>
  <c r="AR48" i="60"/>
  <c r="AN48" i="60"/>
  <c r="AJ48" i="60"/>
  <c r="N48" i="60"/>
  <c r="L48" i="60"/>
  <c r="J48" i="60"/>
  <c r="AO48" i="60"/>
  <c r="AP39" i="60"/>
  <c r="AQ39" i="60" s="1"/>
  <c r="BE38" i="60"/>
  <c r="BF38" i="60" s="1"/>
  <c r="BE37" i="60"/>
  <c r="BF37" i="60" s="1"/>
  <c r="BF48" i="60" s="1"/>
  <c r="BN34" i="60"/>
  <c r="K34" i="60"/>
  <c r="D53" i="60"/>
  <c r="D48" i="60"/>
  <c r="CR48" i="60"/>
  <c r="E34" i="60"/>
  <c r="D34" i="60"/>
  <c r="BB34" i="60"/>
  <c r="AV34" i="60"/>
  <c r="I34" i="60"/>
  <c r="AP30" i="60"/>
  <c r="CR34" i="60"/>
  <c r="CP34" i="60"/>
  <c r="BV34" i="60"/>
  <c r="BG34" i="60"/>
  <c r="AR34" i="60"/>
  <c r="AN34" i="60"/>
  <c r="AJ34" i="60"/>
  <c r="Y34" i="60"/>
  <c r="U34" i="60"/>
  <c r="E19" i="60"/>
  <c r="N19" i="60"/>
  <c r="J19" i="60"/>
  <c r="K19" i="60"/>
  <c r="F34" i="60"/>
  <c r="G34" i="60"/>
  <c r="Z34" i="60"/>
  <c r="BS34" i="60"/>
  <c r="BD34" i="60"/>
  <c r="AA22" i="60"/>
  <c r="AB22" i="60" s="1"/>
  <c r="L21" i="60"/>
  <c r="M21" i="60" s="1"/>
  <c r="F19" i="60"/>
  <c r="D19" i="60"/>
  <c r="AP18" i="60"/>
  <c r="AQ18" i="60" s="1"/>
  <c r="AQ19" i="60" s="1"/>
  <c r="CR19" i="60"/>
  <c r="CP19" i="60"/>
  <c r="BV19" i="60"/>
  <c r="BT19" i="60"/>
  <c r="BR19" i="60"/>
  <c r="BN19" i="60"/>
  <c r="BL19" i="60"/>
  <c r="AR19" i="60"/>
  <c r="AN19" i="60"/>
  <c r="AJ19" i="60"/>
  <c r="D55" i="60"/>
  <c r="AA14" i="60"/>
  <c r="AB14" i="60" s="1"/>
  <c r="AB19" i="60" s="1"/>
  <c r="G19" i="60"/>
  <c r="F48" i="60"/>
  <c r="E49" i="60"/>
  <c r="E48" i="60"/>
  <c r="CQ52" i="60"/>
  <c r="CQ53" i="60" s="1"/>
  <c r="CP53" i="60"/>
  <c r="CI53" i="60"/>
  <c r="CJ52" i="60"/>
  <c r="CJ53" i="60" s="1"/>
  <c r="CA53" i="60"/>
  <c r="CB52" i="60"/>
  <c r="CB53" i="60" s="1"/>
  <c r="G48" i="60"/>
  <c r="CQ48" i="60"/>
  <c r="CP48" i="60"/>
  <c r="CJ48" i="60"/>
  <c r="AI43" i="60"/>
  <c r="AI48" i="60" s="1"/>
  <c r="AH48" i="60"/>
  <c r="CA48" i="60"/>
  <c r="CB48" i="60"/>
  <c r="AW48" i="60"/>
  <c r="AX41" i="60"/>
  <c r="AX48" i="60" s="1"/>
  <c r="BD48" i="60"/>
  <c r="CH48" i="60"/>
  <c r="CH49" i="60" s="1"/>
  <c r="BS48" i="60"/>
  <c r="Z48" i="60"/>
  <c r="AQ30" i="60"/>
  <c r="AQ34" i="60" s="1"/>
  <c r="AP34" i="60"/>
  <c r="M28" i="60"/>
  <c r="CB27" i="60"/>
  <c r="CB34" i="60" s="1"/>
  <c r="CA34" i="60"/>
  <c r="AI26" i="60"/>
  <c r="AI34" i="60" s="1"/>
  <c r="AH34" i="60"/>
  <c r="BM25" i="60"/>
  <c r="BM34" i="60" s="1"/>
  <c r="BL34" i="60"/>
  <c r="AX24" i="60"/>
  <c r="AX34" i="60" s="1"/>
  <c r="AX49" i="60" s="1"/>
  <c r="AW34" i="60"/>
  <c r="T23" i="60"/>
  <c r="T34" i="60" s="1"/>
  <c r="S34" i="60"/>
  <c r="Z19" i="60"/>
  <c r="AI12" i="60"/>
  <c r="AI19" i="60" s="1"/>
  <c r="AH19" i="60"/>
  <c r="AH49" i="60" s="1"/>
  <c r="AH54" i="60" s="1"/>
  <c r="T12" i="60"/>
  <c r="T19" i="60" s="1"/>
  <c r="S19" i="60"/>
  <c r="S49" i="60" s="1"/>
  <c r="S54" i="60" s="1"/>
  <c r="M13" i="60"/>
  <c r="M19" i="60" s="1"/>
  <c r="L19" i="60"/>
  <c r="G49" i="60" l="1"/>
  <c r="I49" i="60"/>
  <c r="I54" i="60" s="1"/>
  <c r="C61" i="60"/>
  <c r="AG54" i="60"/>
  <c r="AQ48" i="60"/>
  <c r="BE48" i="60"/>
  <c r="D49" i="60"/>
  <c r="BT53" i="60"/>
  <c r="AM49" i="60"/>
  <c r="CO49" i="60"/>
  <c r="CO54" i="60" s="1"/>
  <c r="BS49" i="60"/>
  <c r="BS54" i="60" s="1"/>
  <c r="AW49" i="60"/>
  <c r="AW54" i="60" s="1"/>
  <c r="AP19" i="60"/>
  <c r="BF25" i="60"/>
  <c r="BF34" i="60" s="1"/>
  <c r="BF49" i="60" s="1"/>
  <c r="BF54" i="60" s="1"/>
  <c r="CI48" i="60"/>
  <c r="CF49" i="60"/>
  <c r="CF54" i="60" s="1"/>
  <c r="BU34" i="60"/>
  <c r="AM54" i="60"/>
  <c r="R49" i="60"/>
  <c r="AV49" i="60"/>
  <c r="AV54" i="60" s="1"/>
  <c r="X49" i="60"/>
  <c r="X54" i="60" s="1"/>
  <c r="CB49" i="60"/>
  <c r="CB54" i="60" s="1"/>
  <c r="F54" i="60"/>
  <c r="C62" i="60"/>
  <c r="C63" i="60" s="1"/>
  <c r="G54" i="60"/>
  <c r="CJ49" i="60"/>
  <c r="CJ54" i="60" s="1"/>
  <c r="BQ49" i="60"/>
  <c r="BQ54" i="60" s="1"/>
  <c r="C66" i="60"/>
  <c r="AP48" i="60"/>
  <c r="AP49" i="60" s="1"/>
  <c r="AP54" i="60" s="1"/>
  <c r="U49" i="60"/>
  <c r="U54" i="60" s="1"/>
  <c r="T49" i="60"/>
  <c r="T54" i="60" s="1"/>
  <c r="BT48" i="60"/>
  <c r="CP49" i="60"/>
  <c r="CP54" i="60" s="1"/>
  <c r="CQ49" i="60"/>
  <c r="CQ54" i="60" s="1"/>
  <c r="AI49" i="60"/>
  <c r="AI54" i="60" s="1"/>
  <c r="L34" i="60"/>
  <c r="L49" i="60" s="1"/>
  <c r="L54" i="60" s="1"/>
  <c r="M34" i="60"/>
  <c r="M49" i="60" s="1"/>
  <c r="M54" i="60" s="1"/>
  <c r="BM49" i="60"/>
  <c r="AA34" i="60"/>
  <c r="BD49" i="60"/>
  <c r="BD54" i="60" s="1"/>
  <c r="BG49" i="60"/>
  <c r="BG54" i="60" s="1"/>
  <c r="CK49" i="60"/>
  <c r="CK54" i="60" s="1"/>
  <c r="BE49" i="60"/>
  <c r="CG49" i="60"/>
  <c r="CG54" i="60" s="1"/>
  <c r="BE53" i="60"/>
  <c r="CI49" i="60"/>
  <c r="CI54" i="60" s="1"/>
  <c r="AO49" i="60"/>
  <c r="AO54" i="60" s="1"/>
  <c r="AA19" i="60"/>
  <c r="Y49" i="60"/>
  <c r="Y54" i="60" s="1"/>
  <c r="BT34" i="60"/>
  <c r="AQ49" i="60"/>
  <c r="AQ54" i="60" s="1"/>
  <c r="BK54" i="60"/>
  <c r="BU49" i="60"/>
  <c r="BU54" i="60" s="1"/>
  <c r="Z49" i="60"/>
  <c r="Z54" i="60" s="1"/>
  <c r="CA49" i="60"/>
  <c r="CA54" i="60" s="1"/>
  <c r="CH54" i="60"/>
  <c r="BL49" i="60"/>
  <c r="AA48" i="60"/>
  <c r="BB49" i="60"/>
  <c r="BB54" i="60" s="1"/>
  <c r="AB49" i="60"/>
  <c r="AB54" i="60" s="1"/>
  <c r="F49" i="60"/>
  <c r="R54" i="60"/>
  <c r="K49" i="60"/>
  <c r="K54" i="60" s="1"/>
  <c r="AX54" i="60"/>
  <c r="BM51" i="60"/>
  <c r="BM53" i="60" s="1"/>
  <c r="BM54" i="60" s="1"/>
  <c r="BL53" i="60"/>
  <c r="BL54" i="60" s="1"/>
  <c r="CR49" i="60"/>
  <c r="CR54" i="60" s="1"/>
  <c r="J49" i="60"/>
  <c r="J54" i="60" s="1"/>
  <c r="N49" i="60"/>
  <c r="N54" i="60" s="1"/>
  <c r="AN49" i="60"/>
  <c r="AN54" i="60" s="1"/>
  <c r="BR49" i="60"/>
  <c r="BR54" i="60" s="1"/>
  <c r="AJ49" i="60"/>
  <c r="AJ54" i="60" s="1"/>
  <c r="AR49" i="60"/>
  <c r="AR54" i="60" s="1"/>
  <c r="BN49" i="60"/>
  <c r="BN54" i="60" s="1"/>
  <c r="BV49" i="60"/>
  <c r="BV54" i="60" s="1"/>
  <c r="BT49" i="60" l="1"/>
  <c r="BT54" i="60" s="1"/>
  <c r="BE54" i="60"/>
  <c r="AA49" i="60"/>
  <c r="AA54" i="60" s="1"/>
  <c r="C67" i="60" s="1"/>
  <c r="C68" i="60"/>
  <c r="C64" i="60"/>
  <c r="C65" i="60" s="1"/>
  <c r="C69" i="60" l="1"/>
  <c r="C70" i="60" s="1"/>
  <c r="O27" i="41"/>
  <c r="AL29" i="41" l="1"/>
  <c r="W29" i="41"/>
  <c r="H29" i="41"/>
  <c r="AZ27" i="41"/>
  <c r="AU27" i="41"/>
  <c r="AT27" i="41"/>
  <c r="AS27" i="41"/>
  <c r="AL27" i="41"/>
  <c r="AK27" i="41"/>
  <c r="AF27" i="41"/>
  <c r="AE27" i="41"/>
  <c r="AD27" i="41"/>
  <c r="W27" i="41"/>
  <c r="V27" i="41"/>
  <c r="Q27" i="41"/>
  <c r="P27" i="41"/>
  <c r="H27" i="41"/>
  <c r="AY26" i="41"/>
  <c r="AX26" i="41"/>
  <c r="AW26" i="41"/>
  <c r="AV26" i="41"/>
  <c r="AR26" i="41"/>
  <c r="AQ26" i="41"/>
  <c r="AP26" i="41"/>
  <c r="AO26" i="41"/>
  <c r="AM26" i="41"/>
  <c r="AJ26" i="41"/>
  <c r="AH26" i="41" s="1"/>
  <c r="AI26" i="41" s="1"/>
  <c r="AG26" i="41"/>
  <c r="AC26" i="41"/>
  <c r="Z26" i="41"/>
  <c r="X26" i="41"/>
  <c r="U26" i="41"/>
  <c r="T26" i="41"/>
  <c r="S26" i="41"/>
  <c r="R26" i="41"/>
  <c r="N26" i="41"/>
  <c r="M26" i="41"/>
  <c r="L26" i="41"/>
  <c r="K26" i="41"/>
  <c r="I26" i="41"/>
  <c r="G26" i="41"/>
  <c r="F26" i="41"/>
  <c r="E26" i="41"/>
  <c r="D26" i="41"/>
  <c r="AY25" i="41"/>
  <c r="AW25" i="41" s="1"/>
  <c r="AX25" i="41" s="1"/>
  <c r="AV25" i="41"/>
  <c r="AR25" i="41"/>
  <c r="AO25" i="41"/>
  <c r="AM25" i="41"/>
  <c r="AJ25" i="41"/>
  <c r="AI25" i="41"/>
  <c r="AH25" i="41"/>
  <c r="AG25" i="41"/>
  <c r="AC25" i="41"/>
  <c r="AB25" i="41"/>
  <c r="AA25" i="41"/>
  <c r="Z25" i="41"/>
  <c r="X25" i="41"/>
  <c r="U25" i="41"/>
  <c r="T25" i="41"/>
  <c r="S25" i="41"/>
  <c r="R25" i="41"/>
  <c r="N25" i="41"/>
  <c r="M25" i="41"/>
  <c r="L25" i="41"/>
  <c r="K25" i="41"/>
  <c r="I25" i="41"/>
  <c r="G25" i="41"/>
  <c r="F25" i="41"/>
  <c r="E25" i="41"/>
  <c r="D25" i="41"/>
  <c r="AY24" i="41"/>
  <c r="AW24" i="41" s="1"/>
  <c r="AX24" i="41" s="1"/>
  <c r="AV24" i="41"/>
  <c r="AR24" i="41"/>
  <c r="AO24" i="41"/>
  <c r="AM24" i="41"/>
  <c r="AJ24" i="41"/>
  <c r="AI24" i="41"/>
  <c r="AH24" i="41"/>
  <c r="AG24" i="41"/>
  <c r="AC24" i="41"/>
  <c r="AB24" i="41"/>
  <c r="AA24" i="41"/>
  <c r="Z24" i="41"/>
  <c r="X24" i="41"/>
  <c r="U24" i="41"/>
  <c r="T24" i="41"/>
  <c r="S24" i="41"/>
  <c r="R24" i="41"/>
  <c r="N24" i="41"/>
  <c r="M24" i="41"/>
  <c r="L24" i="41"/>
  <c r="K24" i="41"/>
  <c r="I24" i="41"/>
  <c r="G24" i="41"/>
  <c r="F24" i="41"/>
  <c r="E24" i="41"/>
  <c r="D24" i="41"/>
  <c r="AY23" i="41"/>
  <c r="AW23" i="41" s="1"/>
  <c r="AX23" i="41" s="1"/>
  <c r="AV23" i="41"/>
  <c r="AR23" i="41"/>
  <c r="AO23" i="41"/>
  <c r="AM23" i="41"/>
  <c r="AJ23" i="41"/>
  <c r="AI23" i="41"/>
  <c r="AH23" i="41"/>
  <c r="AG23" i="41"/>
  <c r="AC23" i="41"/>
  <c r="AB23" i="41"/>
  <c r="AA23" i="41"/>
  <c r="Z23" i="41"/>
  <c r="X23" i="41"/>
  <c r="U23" i="41"/>
  <c r="T23" i="41"/>
  <c r="S23" i="41"/>
  <c r="R23" i="41"/>
  <c r="N23" i="41"/>
  <c r="M23" i="41"/>
  <c r="L23" i="41"/>
  <c r="K23" i="41"/>
  <c r="I23" i="41"/>
  <c r="G23" i="41"/>
  <c r="F23" i="41"/>
  <c r="E23" i="41"/>
  <c r="D23" i="41"/>
  <c r="AY22" i="41"/>
  <c r="AX22" i="41"/>
  <c r="AW22" i="41"/>
  <c r="AV22" i="41"/>
  <c r="AR22" i="41"/>
  <c r="AQ22" i="41"/>
  <c r="AP22" i="41"/>
  <c r="AO22" i="41"/>
  <c r="AM22" i="41"/>
  <c r="AJ22" i="41"/>
  <c r="AH22" i="41" s="1"/>
  <c r="AI22" i="41" s="1"/>
  <c r="AG22" i="41"/>
  <c r="AC22" i="41"/>
  <c r="Z22" i="41"/>
  <c r="X22" i="41"/>
  <c r="U22" i="41"/>
  <c r="T22" i="41"/>
  <c r="S22" i="41"/>
  <c r="R22" i="41"/>
  <c r="N22" i="41"/>
  <c r="M22" i="41"/>
  <c r="L22" i="41"/>
  <c r="K22" i="41"/>
  <c r="I22" i="41"/>
  <c r="G22" i="41"/>
  <c r="F22" i="41"/>
  <c r="E22" i="41"/>
  <c r="D22" i="41"/>
  <c r="AY21" i="41"/>
  <c r="AX21" i="41"/>
  <c r="AW21" i="41"/>
  <c r="AV21" i="41"/>
  <c r="AR21" i="41"/>
  <c r="AQ21" i="41"/>
  <c r="AP21" i="41"/>
  <c r="AO21" i="41"/>
  <c r="AM21" i="41"/>
  <c r="AJ21" i="41"/>
  <c r="AH21" i="41"/>
  <c r="AI21" i="41" s="1"/>
  <c r="AG21" i="41"/>
  <c r="AC21" i="41"/>
  <c r="Z21" i="41"/>
  <c r="X21" i="41"/>
  <c r="U21" i="41"/>
  <c r="T21" i="41"/>
  <c r="S21" i="41"/>
  <c r="R21" i="41"/>
  <c r="N21" i="41"/>
  <c r="M21" i="41"/>
  <c r="L21" i="41"/>
  <c r="K21" i="41"/>
  <c r="I21" i="41"/>
  <c r="G21" i="41"/>
  <c r="F21" i="41"/>
  <c r="E21" i="41"/>
  <c r="D21" i="41"/>
  <c r="AY20" i="41"/>
  <c r="AX20" i="41"/>
  <c r="AW20" i="41"/>
  <c r="AV20" i="41"/>
  <c r="AR20" i="41"/>
  <c r="AQ20" i="41"/>
  <c r="AP20" i="41"/>
  <c r="AO20" i="41"/>
  <c r="AM20" i="41"/>
  <c r="AJ20" i="41"/>
  <c r="AI20" i="41"/>
  <c r="AH20" i="41"/>
  <c r="AG20" i="41"/>
  <c r="AC20" i="41"/>
  <c r="AB20" i="41"/>
  <c r="AA20" i="41"/>
  <c r="Z20" i="41"/>
  <c r="X20" i="41"/>
  <c r="U20" i="41"/>
  <c r="S20" i="41"/>
  <c r="T20" i="41" s="1"/>
  <c r="R20" i="41"/>
  <c r="N20" i="41"/>
  <c r="K20" i="41"/>
  <c r="I20" i="41"/>
  <c r="G20" i="41"/>
  <c r="F20" i="41"/>
  <c r="E20" i="41"/>
  <c r="D20" i="41"/>
  <c r="AY19" i="41"/>
  <c r="AX19" i="41"/>
  <c r="AW19" i="41"/>
  <c r="AV19" i="41"/>
  <c r="AR19" i="41"/>
  <c r="AQ19" i="41"/>
  <c r="AP19" i="41"/>
  <c r="AO19" i="41"/>
  <c r="AM19" i="41"/>
  <c r="AJ19" i="41"/>
  <c r="AH19" i="41" s="1"/>
  <c r="AI19" i="41" s="1"/>
  <c r="AG19" i="41"/>
  <c r="AC19" i="41"/>
  <c r="AA19" i="41" s="1"/>
  <c r="AB19" i="41" s="1"/>
  <c r="Z19" i="41"/>
  <c r="X19" i="41"/>
  <c r="U19" i="41"/>
  <c r="T19" i="41"/>
  <c r="S19" i="41"/>
  <c r="R19" i="41"/>
  <c r="N19" i="41"/>
  <c r="M19" i="41"/>
  <c r="L19" i="41"/>
  <c r="K19" i="41"/>
  <c r="I19" i="41"/>
  <c r="G19" i="41"/>
  <c r="F19" i="41"/>
  <c r="E19" i="41"/>
  <c r="D19" i="41"/>
  <c r="AY18" i="41"/>
  <c r="AW18" i="41" s="1"/>
  <c r="AX18" i="41" s="1"/>
  <c r="AV18" i="41"/>
  <c r="AR18" i="41"/>
  <c r="AO18" i="41"/>
  <c r="AM18" i="41"/>
  <c r="AJ18" i="41"/>
  <c r="AI18" i="41"/>
  <c r="AH18" i="41"/>
  <c r="AG18" i="41"/>
  <c r="AC18" i="41"/>
  <c r="AB18" i="41"/>
  <c r="AA18" i="41"/>
  <c r="Z18" i="41"/>
  <c r="X18" i="41"/>
  <c r="U18" i="41"/>
  <c r="T18" i="41"/>
  <c r="S18" i="41"/>
  <c r="R18" i="41"/>
  <c r="N18" i="41"/>
  <c r="M18" i="41"/>
  <c r="L18" i="41"/>
  <c r="K18" i="41"/>
  <c r="I18" i="41"/>
  <c r="G18" i="41"/>
  <c r="F18" i="41"/>
  <c r="E18" i="41"/>
  <c r="D18" i="41"/>
  <c r="AY17" i="41"/>
  <c r="AX17" i="41"/>
  <c r="AW17" i="41"/>
  <c r="AV17" i="41"/>
  <c r="AR17" i="41"/>
  <c r="AQ17" i="41"/>
  <c r="AP17" i="41"/>
  <c r="AO17" i="41"/>
  <c r="AM17" i="41"/>
  <c r="AJ17" i="41"/>
  <c r="AH17" i="41" s="1"/>
  <c r="AI17" i="41" s="1"/>
  <c r="AG17" i="41"/>
  <c r="AC17" i="41"/>
  <c r="AA17" i="41" s="1"/>
  <c r="AB17" i="41" s="1"/>
  <c r="X17" i="41"/>
  <c r="U17" i="41"/>
  <c r="T17" i="41"/>
  <c r="S17" i="41"/>
  <c r="R17" i="41"/>
  <c r="N17" i="41"/>
  <c r="M17" i="41"/>
  <c r="L17" i="41"/>
  <c r="K17" i="41"/>
  <c r="I17" i="41"/>
  <c r="G17" i="41"/>
  <c r="F17" i="41"/>
  <c r="E17" i="41"/>
  <c r="D17" i="41"/>
  <c r="AY16" i="41"/>
  <c r="AX16" i="41"/>
  <c r="AW16" i="41"/>
  <c r="AV16" i="41"/>
  <c r="AR16" i="41"/>
  <c r="AQ16" i="41"/>
  <c r="AP16" i="41"/>
  <c r="AO16" i="41"/>
  <c r="AM16" i="41"/>
  <c r="AJ16" i="41"/>
  <c r="AI16" i="41"/>
  <c r="AH16" i="41"/>
  <c r="AG16" i="41"/>
  <c r="AC16" i="41"/>
  <c r="AB16" i="41"/>
  <c r="AA16" i="41"/>
  <c r="Z16" i="41"/>
  <c r="X16" i="41"/>
  <c r="U16" i="41"/>
  <c r="S16" i="41" s="1"/>
  <c r="T16" i="41" s="1"/>
  <c r="R16" i="41"/>
  <c r="N16" i="41"/>
  <c r="K16" i="41"/>
  <c r="I16" i="41"/>
  <c r="G16" i="41"/>
  <c r="F16" i="41"/>
  <c r="E16" i="41"/>
  <c r="D16" i="41"/>
  <c r="AY15" i="41"/>
  <c r="AW15" i="41" s="1"/>
  <c r="AX15" i="41" s="1"/>
  <c r="AV15" i="41"/>
  <c r="AR15" i="41"/>
  <c r="AP15" i="41" s="1"/>
  <c r="AQ15" i="41" s="1"/>
  <c r="AO15" i="41"/>
  <c r="AM15" i="41"/>
  <c r="AJ15" i="41"/>
  <c r="AI15" i="41"/>
  <c r="AH15" i="41"/>
  <c r="AG15" i="41"/>
  <c r="AC15" i="41"/>
  <c r="AB15" i="41"/>
  <c r="AA15" i="41"/>
  <c r="Z15" i="41"/>
  <c r="X15" i="41"/>
  <c r="U15" i="41"/>
  <c r="T15" i="41"/>
  <c r="S15" i="41"/>
  <c r="R15" i="41"/>
  <c r="N15" i="41"/>
  <c r="M15" i="41"/>
  <c r="L15" i="41"/>
  <c r="K15" i="41"/>
  <c r="I15" i="41"/>
  <c r="G15" i="41"/>
  <c r="F15" i="41"/>
  <c r="E15" i="41"/>
  <c r="D15" i="41"/>
  <c r="AY14" i="41"/>
  <c r="AV14" i="41"/>
  <c r="AR14" i="41"/>
  <c r="AQ14" i="41"/>
  <c r="AP14" i="41"/>
  <c r="AO14" i="41"/>
  <c r="AM14" i="41"/>
  <c r="AJ14" i="41"/>
  <c r="AG14" i="41"/>
  <c r="AC14" i="41"/>
  <c r="AB14" i="41"/>
  <c r="AA14" i="41"/>
  <c r="Z14" i="41"/>
  <c r="X14" i="41"/>
  <c r="U14" i="41"/>
  <c r="R14" i="41"/>
  <c r="N14" i="41"/>
  <c r="M14" i="41"/>
  <c r="L14" i="41"/>
  <c r="K14" i="41"/>
  <c r="I14" i="41"/>
  <c r="G14" i="41"/>
  <c r="F14" i="41"/>
  <c r="E14" i="41"/>
  <c r="D14" i="41"/>
  <c r="AP24" i="41" l="1"/>
  <c r="AQ24" i="41" s="1"/>
  <c r="R27" i="41"/>
  <c r="AP25" i="41"/>
  <c r="AQ25" i="41" s="1"/>
  <c r="Z17" i="41"/>
  <c r="Z27" i="41" s="1"/>
  <c r="L20" i="41"/>
  <c r="M20" i="41" s="1"/>
  <c r="AA26" i="41"/>
  <c r="AB26" i="41" s="1"/>
  <c r="AA22" i="41"/>
  <c r="AB22" i="41" s="1"/>
  <c r="F27" i="41"/>
  <c r="AA21" i="41"/>
  <c r="AB21" i="41" s="1"/>
  <c r="AP23" i="41"/>
  <c r="AQ23" i="41" s="1"/>
  <c r="L16" i="41"/>
  <c r="M16" i="41" s="1"/>
  <c r="AP18" i="41"/>
  <c r="AQ18" i="41" s="1"/>
  <c r="AQ27" i="41" s="1"/>
  <c r="AR27" i="41"/>
  <c r="AN27" i="41"/>
  <c r="D27" i="41"/>
  <c r="AG27" i="41"/>
  <c r="K27" i="41"/>
  <c r="I27" i="41"/>
  <c r="X27" i="41"/>
  <c r="AJ27" i="41"/>
  <c r="AY27" i="41"/>
  <c r="J27" i="41"/>
  <c r="N27" i="41"/>
  <c r="Y27" i="41"/>
  <c r="AC27" i="41"/>
  <c r="AM27" i="41"/>
  <c r="G27" i="41"/>
  <c r="U27" i="41"/>
  <c r="AH14" i="41"/>
  <c r="AH27" i="41" s="1"/>
  <c r="AO27" i="41"/>
  <c r="AV27" i="41"/>
  <c r="E27" i="41"/>
  <c r="S14" i="41"/>
  <c r="T14" i="41" s="1"/>
  <c r="T27" i="41" s="1"/>
  <c r="AW14" i="41"/>
  <c r="AX14" i="41" s="1"/>
  <c r="AX27" i="41" s="1"/>
  <c r="D29" i="41"/>
  <c r="AI14" i="41" l="1"/>
  <c r="AI27" i="41" s="1"/>
  <c r="AA27" i="41"/>
  <c r="AP27" i="41"/>
  <c r="M27" i="41"/>
  <c r="AB27" i="41"/>
  <c r="S27" i="41"/>
  <c r="AW27" i="41"/>
  <c r="L27" i="41"/>
  <c r="J28" i="41" l="1"/>
  <c r="AR28" i="41"/>
  <c r="AC28" i="41"/>
  <c r="O28" i="41" l="1"/>
  <c r="X28" i="41"/>
  <c r="AD28" i="41"/>
  <c r="AL28" i="41"/>
  <c r="AQ28" i="41"/>
  <c r="AZ28" i="41"/>
  <c r="H28" i="41"/>
  <c r="Q28" i="41"/>
  <c r="Y28" i="41"/>
  <c r="AF28" i="41"/>
  <c r="AM28" i="41"/>
  <c r="AS28" i="41"/>
  <c r="AN28" i="41"/>
  <c r="K28" i="41"/>
  <c r="V28" i="41"/>
  <c r="AA28" i="41"/>
  <c r="AG28" i="41"/>
  <c r="AU28" i="41"/>
  <c r="M28" i="41"/>
  <c r="W28" i="41"/>
  <c r="AB28" i="41"/>
  <c r="AK28" i="41"/>
  <c r="AP28" i="41"/>
  <c r="AV28" i="41"/>
  <c r="AH28" i="41" l="1"/>
  <c r="AX28" i="41"/>
  <c r="D28" i="41"/>
  <c r="AY28" i="41"/>
  <c r="U28" i="41"/>
  <c r="P28" i="41"/>
  <c r="L28" i="41"/>
  <c r="AT28" i="41"/>
  <c r="AE28" i="41"/>
  <c r="AJ28" i="41"/>
  <c r="Z28" i="41"/>
  <c r="I28" i="41"/>
  <c r="N28" i="41"/>
  <c r="R28" i="41"/>
  <c r="AO28" i="41"/>
  <c r="F28" i="41"/>
  <c r="AW28" i="41"/>
  <c r="E28" i="41" l="1"/>
  <c r="G28" i="41"/>
  <c r="S28" i="41"/>
  <c r="T28" i="41"/>
  <c r="AI28" i="41" l="1"/>
</calcChain>
</file>

<file path=xl/sharedStrings.xml><?xml version="1.0" encoding="utf-8"?>
<sst xmlns="http://schemas.openxmlformats.org/spreadsheetml/2006/main" count="390" uniqueCount="123">
  <si>
    <t>Przedmiot</t>
  </si>
  <si>
    <t>Semestry</t>
  </si>
  <si>
    <t>I</t>
  </si>
  <si>
    <t>II</t>
  </si>
  <si>
    <t>III</t>
  </si>
  <si>
    <t>IV</t>
  </si>
  <si>
    <t>V</t>
  </si>
  <si>
    <t>VI</t>
  </si>
  <si>
    <t>A.</t>
  </si>
  <si>
    <t>B.</t>
  </si>
  <si>
    <t>C.</t>
  </si>
  <si>
    <t>Lp.</t>
  </si>
  <si>
    <t>RAZEM grupa A</t>
  </si>
  <si>
    <t>RAZEM grupa B</t>
  </si>
  <si>
    <t>RAZEM grupa C</t>
  </si>
  <si>
    <t>Seminarium licencjackie</t>
  </si>
  <si>
    <t>RAZEM przedmioty ogólne</t>
  </si>
  <si>
    <t>RAZEM ogólne+A+B</t>
  </si>
  <si>
    <t>Egz.  po sem./zal.</t>
  </si>
  <si>
    <t>OGÓŁEM ogólne+A+B+C</t>
  </si>
  <si>
    <t>Wydział Ekonomiczny Uniwersytetu Gdańskiego</t>
  </si>
  <si>
    <t>Własność intelektualna</t>
  </si>
  <si>
    <t>Zarządzanie</t>
  </si>
  <si>
    <t>Prawo</t>
  </si>
  <si>
    <t>Międzynarodowe stosunki gospodarcze</t>
  </si>
  <si>
    <t>Analiza ekonomiczna</t>
  </si>
  <si>
    <t>Bankowość</t>
  </si>
  <si>
    <t>Język obcy II (do wyboru)</t>
  </si>
  <si>
    <t>Technologie informacyjne</t>
  </si>
  <si>
    <t>Marketing</t>
  </si>
  <si>
    <t>zal.</t>
  </si>
  <si>
    <t>Szkolenie BHP</t>
  </si>
  <si>
    <t xml:space="preserve">Studia pierwszego stopnia </t>
  </si>
  <si>
    <t>Język obcy I (do wyboru)</t>
  </si>
  <si>
    <t>Zastosowanie matematyki w ekonomii i zarządzaniu</t>
  </si>
  <si>
    <t xml:space="preserve">Finanse </t>
  </si>
  <si>
    <t>Rozliczenia międzynarodowe</t>
  </si>
  <si>
    <t>Prawo cywilne i handlowe w wymianie międzynarodowej</t>
  </si>
  <si>
    <t>Funkcjonowanie Unii Europejskiej</t>
  </si>
  <si>
    <t>Zarządzanie w biznesie międzynarodowym</t>
  </si>
  <si>
    <t>Europejska polityka konkurencji</t>
  </si>
  <si>
    <t>Korespondencja biznesowa w języku angielskim</t>
  </si>
  <si>
    <t>godz</t>
  </si>
  <si>
    <t>Wykłady</t>
  </si>
  <si>
    <t>STUDIA STACJONARNE (SS1)</t>
  </si>
  <si>
    <t>Razem</t>
  </si>
  <si>
    <t>ects</t>
  </si>
  <si>
    <t>Wykłady:</t>
  </si>
  <si>
    <t>Ćwieczenia/seminaria:</t>
  </si>
  <si>
    <t>MSG</t>
  </si>
  <si>
    <t>Kontaktowe razem:</t>
  </si>
  <si>
    <t>Niekontaktowe razem:</t>
  </si>
  <si>
    <t>RAZEM</t>
  </si>
  <si>
    <t>Praca własna (do wykładu)</t>
  </si>
  <si>
    <t>Konsultacje / egzamin</t>
  </si>
  <si>
    <t>E-learning / projekt</t>
  </si>
  <si>
    <t>Praca własna (do ćwiczeń)</t>
  </si>
  <si>
    <t xml:space="preserve">Wychowanie fizyczne </t>
  </si>
  <si>
    <t>Inne</t>
  </si>
  <si>
    <t>konsultacje /
egzamin</t>
  </si>
  <si>
    <t>pr. własna</t>
  </si>
  <si>
    <t>w sali</t>
  </si>
  <si>
    <t>e-learning
/projekt</t>
  </si>
  <si>
    <t>ćw</t>
  </si>
  <si>
    <t>e-learn
/projekt</t>
  </si>
  <si>
    <t>Razem zajęcia planowane w sali</t>
  </si>
  <si>
    <t>W</t>
  </si>
  <si>
    <t>ECTS</t>
  </si>
  <si>
    <t>Przedmioty specjalnościowe</t>
  </si>
  <si>
    <t>Międzynarodowe transakcje handlowe</t>
  </si>
  <si>
    <t>Handel światowy</t>
  </si>
  <si>
    <t>Podstawy polityki gospodarczej i społecznej</t>
  </si>
  <si>
    <t>Makroekonomia I</t>
  </si>
  <si>
    <t>Mikroekonomia I</t>
  </si>
  <si>
    <t>Zarządzanie konfliktem w otoczeniu międzynarodowym</t>
  </si>
  <si>
    <t>34a</t>
  </si>
  <si>
    <t>34b</t>
  </si>
  <si>
    <t>34c</t>
  </si>
  <si>
    <t>34d</t>
  </si>
  <si>
    <t>34e</t>
  </si>
  <si>
    <t>34f</t>
  </si>
  <si>
    <t>34g</t>
  </si>
  <si>
    <t>34h</t>
  </si>
  <si>
    <t>34i</t>
  </si>
  <si>
    <t>34j</t>
  </si>
  <si>
    <t>34k</t>
  </si>
  <si>
    <t>34l</t>
  </si>
  <si>
    <t>Liczba egzaminów z przedmiotów specjalnościowych</t>
  </si>
  <si>
    <t>Liczba egzaminów (bez przedmiotów specjalnościowych)</t>
  </si>
  <si>
    <t>Kierunek: Międzynarodowe stosunki gospodarcze</t>
  </si>
  <si>
    <t xml:space="preserve">PRZEDMIOTY SPECJALNOŚCIOWE </t>
  </si>
  <si>
    <t>Specjalność: Międzynarodowa ekonomia menedżerska</t>
  </si>
  <si>
    <t>Przywództwo menedżerskie</t>
  </si>
  <si>
    <t xml:space="preserve">Podstawy ekonomii menedżerskiej </t>
  </si>
  <si>
    <t>Warsztaty menedżerskie</t>
  </si>
  <si>
    <t>Miedzynarodowy rozwój gospodarczy</t>
  </si>
  <si>
    <t>Logistyka marketingowa</t>
  </si>
  <si>
    <t>Techniki kreatywnego myślenia</t>
  </si>
  <si>
    <t>Elektroniczne systemy zarządzania</t>
  </si>
  <si>
    <t>Zachowania konsumentów i marketing relacyjny</t>
  </si>
  <si>
    <t>Zarządzanie małym przedsiębiorstwem</t>
  </si>
  <si>
    <t>Kształtowanie zachowań pracowników</t>
  </si>
  <si>
    <t>Ekonomia eksperymentalna</t>
  </si>
  <si>
    <t xml:space="preserve"> </t>
  </si>
  <si>
    <t>Systemy informacyjne sprawozdawczości finansowej</t>
  </si>
  <si>
    <t>Metody i narzędzia opisu systemów gospodarczych</t>
  </si>
  <si>
    <t xml:space="preserve">PRZEDMIOTY OGÓLNE </t>
  </si>
  <si>
    <t xml:space="preserve">GRUPA TREŚCI PODSTAWOWYCH </t>
  </si>
  <si>
    <t>Przedmiot ogólnospołeczny do wyboru: socjologia, gospodarka a środowisko, psychologia społeczna</t>
  </si>
  <si>
    <t>Przedmiot ogólnouczelniany do wyboru</t>
  </si>
  <si>
    <t>SS1</t>
  </si>
  <si>
    <t xml:space="preserve">Podsumowanie </t>
  </si>
  <si>
    <t>PRZEDMIOTY SPECJALNOŚCIOWE  (MSG)</t>
  </si>
  <si>
    <t xml:space="preserve">GRUPA TREŚCI KIERUNKOWYCH </t>
  </si>
  <si>
    <t>Metodologia i źródła informacji naukowej. Przygotowanie pracy licencjackiej</t>
  </si>
  <si>
    <t>wersja z 8 XII 2016, popr. Z 9 III 2017, popr 10 V 2018, popr. 24 I 2019, popr. 21 III 2019</t>
  </si>
  <si>
    <t>Podejmowanie decyzji w warunkach niepewności</t>
  </si>
  <si>
    <t>24 IV 2019</t>
  </si>
  <si>
    <t>Studenckie praktyki zawodowe (nieobowiązkowe)</t>
  </si>
  <si>
    <t>Akademia LSEG</t>
  </si>
  <si>
    <t>'* jeden przedmiot do wyboru obligatoryjnie w języku angielskim</t>
  </si>
  <si>
    <t>Przedmioty do wyboru*</t>
  </si>
  <si>
    <t>W roku akademickim 2022/2023 obowiązuje dla studentów I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</si>
</sst>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name val="Times New Roman"/>
      <family val="1"/>
    </font>
    <font>
      <b/>
      <sz val="10"/>
      <name val="Arial CE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20"/>
      <name val="Arial CE"/>
      <charset val="238"/>
    </font>
    <font>
      <b/>
      <sz val="2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1" fillId="0" borderId="2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/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1" fontId="1" fillId="0" borderId="9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1" fontId="2" fillId="2" borderId="10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3" borderId="0" xfId="0" applyFont="1" applyFill="1" applyAlignment="1"/>
    <xf numFmtId="0" fontId="1" fillId="3" borderId="0" xfId="0" applyFont="1" applyFill="1" applyAlignment="1"/>
    <xf numFmtId="0" fontId="1" fillId="3" borderId="0" xfId="0" applyFont="1" applyFill="1" applyAlignment="1">
      <alignment horizontal="center"/>
    </xf>
    <xf numFmtId="0" fontId="1" fillId="3" borderId="0" xfId="0" applyFont="1" applyFill="1"/>
    <xf numFmtId="1" fontId="1" fillId="3" borderId="0" xfId="0" applyNumberFormat="1" applyFont="1" applyFill="1"/>
    <xf numFmtId="0" fontId="2" fillId="3" borderId="0" xfId="0" applyFont="1" applyFill="1" applyAlignment="1">
      <alignment horizontal="left"/>
    </xf>
    <xf numFmtId="1" fontId="1" fillId="3" borderId="0" xfId="0" applyNumberFormat="1" applyFont="1" applyFill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1" fontId="1" fillId="3" borderId="8" xfId="0" applyNumberFormat="1" applyFont="1" applyFill="1" applyBorder="1" applyAlignment="1">
      <alignment horizontal="center" vertical="center" wrapText="1"/>
    </xf>
    <xf numFmtId="0" fontId="2" fillId="3" borderId="6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center" wrapText="1"/>
    </xf>
    <xf numFmtId="1" fontId="1" fillId="3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1" fontId="1" fillId="3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/>
    <xf numFmtId="0" fontId="1" fillId="3" borderId="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59" xfId="0" applyFont="1" applyFill="1" applyBorder="1" applyAlignment="1">
      <alignment horizontal="center" vertical="center" wrapText="1"/>
    </xf>
    <xf numFmtId="0" fontId="1" fillId="3" borderId="60" xfId="0" applyFont="1" applyFill="1" applyBorder="1" applyAlignment="1">
      <alignment horizontal="center" vertical="center" wrapText="1"/>
    </xf>
    <xf numFmtId="0" fontId="2" fillId="3" borderId="61" xfId="0" applyFont="1" applyFill="1" applyBorder="1" applyAlignment="1">
      <alignment horizontal="center" vertical="center" wrapText="1"/>
    </xf>
    <xf numFmtId="0" fontId="2" fillId="3" borderId="60" xfId="0" applyFont="1" applyFill="1" applyBorder="1" applyAlignment="1">
      <alignment horizontal="center" vertical="center" wrapText="1"/>
    </xf>
    <xf numFmtId="1" fontId="1" fillId="3" borderId="11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 wrapText="1"/>
    </xf>
    <xf numFmtId="1" fontId="1" fillId="3" borderId="9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2" fillId="3" borderId="10" xfId="0" applyNumberFormat="1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9" xfId="0" applyNumberFormat="1" applyFont="1" applyFill="1" applyBorder="1" applyAlignment="1">
      <alignment horizontal="center" vertical="center" wrapText="1"/>
    </xf>
    <xf numFmtId="1" fontId="2" fillId="3" borderId="10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7" xfId="0" applyFont="1" applyFill="1" applyBorder="1" applyAlignment="1">
      <alignment horizontal="center" vertical="center" wrapText="1"/>
    </xf>
    <xf numFmtId="1" fontId="1" fillId="3" borderId="50" xfId="0" applyNumberFormat="1" applyFont="1" applyFill="1" applyBorder="1" applyAlignment="1">
      <alignment horizontal="center" vertical="center" wrapText="1"/>
    </xf>
    <xf numFmtId="0" fontId="2" fillId="3" borderId="48" xfId="0" applyNumberFormat="1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 wrapText="1"/>
    </xf>
    <xf numFmtId="0" fontId="3" fillId="3" borderId="0" xfId="0" applyFont="1" applyFill="1"/>
    <xf numFmtId="0" fontId="1" fillId="3" borderId="47" xfId="0" applyFont="1" applyFill="1" applyBorder="1" applyAlignment="1">
      <alignment horizontal="left"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vertical="center" wrapText="1"/>
    </xf>
    <xf numFmtId="1" fontId="1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7" xfId="0" applyNumberFormat="1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2" fontId="2" fillId="3" borderId="7" xfId="0" applyNumberFormat="1" applyFont="1" applyFill="1" applyBorder="1" applyAlignment="1">
      <alignment horizontal="center" vertical="center" wrapText="1"/>
    </xf>
    <xf numFmtId="1" fontId="2" fillId="3" borderId="7" xfId="0" applyNumberFormat="1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55" xfId="0" applyFont="1" applyFill="1" applyBorder="1" applyAlignment="1">
      <alignment horizontal="center" vertical="center" wrapText="1"/>
    </xf>
    <xf numFmtId="2" fontId="1" fillId="3" borderId="12" xfId="0" applyNumberFormat="1" applyFont="1" applyFill="1" applyBorder="1" applyAlignment="1">
      <alignment horizontal="center" vertical="center" wrapText="1"/>
    </xf>
    <xf numFmtId="0" fontId="2" fillId="3" borderId="13" xfId="0" applyNumberFormat="1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52" xfId="0" applyFont="1" applyFill="1" applyBorder="1" applyAlignment="1">
      <alignment horizontal="center" vertical="center" wrapText="1"/>
    </xf>
    <xf numFmtId="2" fontId="1" fillId="3" borderId="58" xfId="0" applyNumberFormat="1" applyFont="1" applyFill="1" applyBorder="1" applyAlignment="1">
      <alignment horizontal="center" vertical="center" wrapText="1"/>
    </xf>
    <xf numFmtId="2" fontId="1" fillId="3" borderId="5" xfId="0" applyNumberFormat="1" applyFont="1" applyFill="1" applyBorder="1" applyAlignment="1">
      <alignment horizontal="center" vertical="center" wrapText="1"/>
    </xf>
    <xf numFmtId="1" fontId="1" fillId="3" borderId="5" xfId="0" applyNumberFormat="1" applyFont="1" applyFill="1" applyBorder="1" applyAlignment="1">
      <alignment horizontal="center" vertical="center" wrapText="1"/>
    </xf>
    <xf numFmtId="2" fontId="1" fillId="3" borderId="53" xfId="0" applyNumberFormat="1" applyFont="1" applyFill="1" applyBorder="1" applyAlignment="1">
      <alignment horizontal="center" vertical="center" wrapText="1"/>
    </xf>
    <xf numFmtId="0" fontId="1" fillId="3" borderId="5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right"/>
    </xf>
    <xf numFmtId="0" fontId="6" fillId="3" borderId="29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right"/>
    </xf>
    <xf numFmtId="0" fontId="6" fillId="3" borderId="26" xfId="0" applyFont="1" applyFill="1" applyBorder="1" applyAlignment="1">
      <alignment horizontal="right"/>
    </xf>
    <xf numFmtId="0" fontId="6" fillId="3" borderId="7" xfId="0" applyFont="1" applyFill="1" applyBorder="1" applyAlignment="1">
      <alignment horizontal="center"/>
    </xf>
    <xf numFmtId="0" fontId="6" fillId="3" borderId="46" xfId="0" applyFont="1" applyFill="1" applyBorder="1" applyAlignment="1">
      <alignment horizontal="right"/>
    </xf>
    <xf numFmtId="1" fontId="6" fillId="3" borderId="29" xfId="0" applyNumberFormat="1" applyFont="1" applyFill="1" applyBorder="1" applyAlignment="1">
      <alignment horizontal="center"/>
    </xf>
    <xf numFmtId="0" fontId="6" fillId="3" borderId="30" xfId="0" applyFont="1" applyFill="1" applyBorder="1" applyAlignment="1">
      <alignment horizontal="right"/>
    </xf>
    <xf numFmtId="0" fontId="6" fillId="3" borderId="11" xfId="0" applyFont="1" applyFill="1" applyBorder="1" applyAlignment="1">
      <alignment horizontal="center"/>
    </xf>
    <xf numFmtId="0" fontId="6" fillId="3" borderId="35" xfId="0" applyFont="1" applyFill="1" applyBorder="1" applyAlignment="1">
      <alignment horizontal="center"/>
    </xf>
    <xf numFmtId="0" fontId="6" fillId="3" borderId="37" xfId="0" applyFont="1" applyFill="1" applyBorder="1" applyAlignment="1">
      <alignment horizontal="right"/>
    </xf>
    <xf numFmtId="0" fontId="8" fillId="3" borderId="30" xfId="0" applyFont="1" applyFill="1" applyBorder="1" applyAlignment="1">
      <alignment horizontal="right"/>
    </xf>
    <xf numFmtId="0" fontId="8" fillId="3" borderId="10" xfId="0" applyFont="1" applyFill="1" applyBorder="1" applyAlignment="1">
      <alignment horizontal="center"/>
    </xf>
    <xf numFmtId="2" fontId="1" fillId="3" borderId="0" xfId="0" applyNumberFormat="1" applyFont="1" applyFill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0" fontId="0" fillId="3" borderId="57" xfId="0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ill="1" applyBorder="1" applyAlignment="1"/>
    <xf numFmtId="0" fontId="2" fillId="3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3" borderId="44" xfId="0" applyFont="1" applyFill="1" applyBorder="1" applyAlignment="1">
      <alignment horizontal="left" vertical="center" wrapText="1"/>
    </xf>
    <xf numFmtId="0" fontId="0" fillId="3" borderId="45" xfId="0" applyFill="1" applyBorder="1"/>
    <xf numFmtId="0" fontId="0" fillId="3" borderId="62" xfId="0" applyFill="1" applyBorder="1"/>
    <xf numFmtId="0" fontId="1" fillId="3" borderId="24" xfId="0" applyFont="1" applyFill="1" applyBorder="1" applyAlignment="1">
      <alignment horizontal="left" vertical="center" wrapText="1"/>
    </xf>
    <xf numFmtId="0" fontId="0" fillId="3" borderId="25" xfId="0" applyFill="1" applyBorder="1"/>
    <xf numFmtId="0" fontId="0" fillId="3" borderId="21" xfId="0" applyFill="1" applyBorder="1"/>
    <xf numFmtId="0" fontId="2" fillId="3" borderId="33" xfId="0" applyFont="1" applyFill="1" applyBorder="1" applyAlignment="1">
      <alignment horizontal="center" vertical="center" wrapText="1"/>
    </xf>
    <xf numFmtId="0" fontId="0" fillId="3" borderId="33" xfId="0" applyFill="1" applyBorder="1"/>
    <xf numFmtId="0" fontId="0" fillId="3" borderId="28" xfId="0" applyFill="1" applyBorder="1"/>
    <xf numFmtId="0" fontId="2" fillId="3" borderId="39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0" fillId="3" borderId="19" xfId="0" applyFill="1" applyBorder="1"/>
    <xf numFmtId="0" fontId="0" fillId="3" borderId="20" xfId="0" applyFill="1" applyBorder="1"/>
    <xf numFmtId="0" fontId="0" fillId="3" borderId="40" xfId="0" applyFill="1" applyBorder="1" applyAlignment="1"/>
    <xf numFmtId="0" fontId="0" fillId="3" borderId="56" xfId="0" applyFill="1" applyBorder="1" applyAlignment="1"/>
    <xf numFmtId="0" fontId="1" fillId="3" borderId="31" xfId="0" applyFont="1" applyFill="1" applyBorder="1" applyAlignment="1">
      <alignment horizontal="left" vertical="center" wrapText="1"/>
    </xf>
    <xf numFmtId="0" fontId="0" fillId="3" borderId="32" xfId="0" applyFill="1" applyBorder="1"/>
    <xf numFmtId="0" fontId="0" fillId="3" borderId="27" xfId="0" applyFill="1" applyBorder="1"/>
    <xf numFmtId="0" fontId="1" fillId="3" borderId="42" xfId="0" applyFont="1" applyFill="1" applyBorder="1" applyAlignment="1">
      <alignment horizontal="center" vertical="center" wrapText="1"/>
    </xf>
    <xf numFmtId="0" fontId="0" fillId="3" borderId="37" xfId="0" applyFill="1" applyBorder="1" applyAlignment="1"/>
    <xf numFmtId="0" fontId="0" fillId="3" borderId="4" xfId="0" applyFill="1" applyBorder="1" applyAlignment="1"/>
    <xf numFmtId="0" fontId="2" fillId="3" borderId="43" xfId="0" applyFont="1" applyFill="1" applyBorder="1" applyAlignment="1">
      <alignment horizontal="center" vertical="center" wrapText="1"/>
    </xf>
    <xf numFmtId="0" fontId="0" fillId="3" borderId="36" xfId="0" applyFill="1" applyBorder="1" applyAlignment="1"/>
    <xf numFmtId="0" fontId="0" fillId="3" borderId="38" xfId="0" applyFill="1" applyBorder="1" applyAlignment="1"/>
    <xf numFmtId="0" fontId="2" fillId="3" borderId="34" xfId="0" applyFont="1" applyFill="1" applyBorder="1" applyAlignment="1">
      <alignment horizontal="center"/>
    </xf>
    <xf numFmtId="0" fontId="5" fillId="3" borderId="51" xfId="0" applyFont="1" applyFill="1" applyBorder="1" applyAlignment="1"/>
    <xf numFmtId="0" fontId="0" fillId="3" borderId="23" xfId="0" applyFill="1" applyBorder="1"/>
    <xf numFmtId="0" fontId="7" fillId="3" borderId="55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/>
    </xf>
    <xf numFmtId="0" fontId="1" fillId="3" borderId="14" xfId="0" applyFont="1" applyFill="1" applyBorder="1" applyAlignment="1">
      <alignment horizontal="left" vertical="center" wrapText="1"/>
    </xf>
    <xf numFmtId="0" fontId="0" fillId="3" borderId="16" xfId="0" applyFill="1" applyBorder="1" applyAlignment="1"/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0" fillId="3" borderId="17" xfId="0" applyFill="1" applyBorder="1" applyAlignment="1"/>
    <xf numFmtId="0" fontId="0" fillId="3" borderId="15" xfId="0" applyFill="1" applyBorder="1" applyAlignment="1"/>
    <xf numFmtId="0" fontId="1" fillId="3" borderId="18" xfId="0" applyFont="1" applyFill="1" applyBorder="1" applyAlignment="1">
      <alignment horizontal="left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left" vertical="center" wrapText="1"/>
    </xf>
    <xf numFmtId="0" fontId="0" fillId="0" borderId="32" xfId="0" applyBorder="1"/>
    <xf numFmtId="0" fontId="0" fillId="0" borderId="27" xfId="0" applyBorder="1"/>
    <xf numFmtId="0" fontId="1" fillId="0" borderId="18" xfId="0" applyFont="1" applyFill="1" applyBorder="1" applyAlignment="1">
      <alignment horizontal="left" vertical="center" wrapText="1"/>
    </xf>
    <xf numFmtId="0" fontId="0" fillId="0" borderId="19" xfId="0" applyBorder="1"/>
    <xf numFmtId="0" fontId="0" fillId="0" borderId="20" xfId="0" applyBorder="1"/>
    <xf numFmtId="0" fontId="1" fillId="0" borderId="1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" fillId="0" borderId="44" xfId="0" applyFont="1" applyFill="1" applyBorder="1" applyAlignment="1">
      <alignment horizontal="left" vertical="center" wrapText="1"/>
    </xf>
    <xf numFmtId="0" fontId="0" fillId="0" borderId="45" xfId="0" applyBorder="1"/>
    <xf numFmtId="0" fontId="0" fillId="0" borderId="62" xfId="0" applyBorder="1"/>
    <xf numFmtId="0" fontId="1" fillId="0" borderId="24" xfId="0" applyFont="1" applyFill="1" applyBorder="1" applyAlignment="1">
      <alignment horizontal="left" vertical="center" wrapText="1"/>
    </xf>
    <xf numFmtId="0" fontId="0" fillId="0" borderId="25" xfId="0" applyBorder="1"/>
    <xf numFmtId="0" fontId="0" fillId="0" borderId="21" xfId="0" applyBorder="1"/>
    <xf numFmtId="0" fontId="1" fillId="0" borderId="22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0" fillId="0" borderId="23" xfId="0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0" fillId="0" borderId="37" xfId="0" applyBorder="1" applyAlignment="1"/>
    <xf numFmtId="0" fontId="0" fillId="0" borderId="4" xfId="0" applyBorder="1" applyAlignment="1"/>
    <xf numFmtId="0" fontId="2" fillId="0" borderId="43" xfId="0" applyFont="1" applyFill="1" applyBorder="1" applyAlignment="1">
      <alignment horizontal="center" vertical="center" wrapText="1"/>
    </xf>
    <xf numFmtId="0" fontId="0" fillId="0" borderId="36" xfId="0" applyBorder="1" applyAlignment="1"/>
    <xf numFmtId="0" fontId="0" fillId="0" borderId="38" xfId="0" applyBorder="1" applyAlignment="1"/>
    <xf numFmtId="0" fontId="2" fillId="0" borderId="34" xfId="0" applyFont="1" applyFill="1" applyBorder="1" applyAlignment="1">
      <alignment horizontal="center"/>
    </xf>
    <xf numFmtId="0" fontId="5" fillId="0" borderId="51" xfId="0" applyFont="1" applyBorder="1" applyAlignment="1"/>
    <xf numFmtId="0" fontId="2" fillId="0" borderId="33" xfId="0" applyFont="1" applyFill="1" applyBorder="1" applyAlignment="1">
      <alignment horizontal="center" vertical="center" wrapText="1"/>
    </xf>
    <xf numFmtId="0" fontId="0" fillId="0" borderId="33" xfId="0" applyBorder="1"/>
    <xf numFmtId="0" fontId="0" fillId="0" borderId="28" xfId="0" applyBorder="1"/>
    <xf numFmtId="0" fontId="0" fillId="0" borderId="1" xfId="0" applyBorder="1" applyAlignment="1"/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S72"/>
  <sheetViews>
    <sheetView zoomScale="70" zoomScaleNormal="70" workbookViewId="0">
      <pane xSplit="3" ySplit="11" topLeftCell="D24" activePane="bottomRight" state="frozen"/>
      <selection pane="topRight" activeCell="D1" sqref="D1"/>
      <selection pane="bottomLeft" activeCell="A12" sqref="A12"/>
      <selection pane="bottomRight" activeCell="A4" sqref="A4"/>
    </sheetView>
  </sheetViews>
  <sheetFormatPr defaultColWidth="9.140625" defaultRowHeight="15.75" outlineLevelRow="1" outlineLevelCol="2" x14ac:dyDescent="0.25"/>
  <cols>
    <col min="1" max="1" width="9.5703125" style="39" customWidth="1"/>
    <col min="2" max="2" width="50.28515625" style="38" customWidth="1"/>
    <col min="3" max="3" width="11.42578125" style="39" customWidth="1" outlineLevel="1"/>
    <col min="4" max="5" width="8.140625" style="39" customWidth="1" outlineLevel="1"/>
    <col min="6" max="6" width="11.28515625" style="39" customWidth="1" outlineLevel="1"/>
    <col min="7" max="7" width="8.140625" style="39" customWidth="1" outlineLevel="1"/>
    <col min="8" max="8" width="6.42578125" style="39" customWidth="1" outlineLevel="1"/>
    <col min="9" max="9" width="6.42578125" style="39" hidden="1" customWidth="1" outlineLevel="2"/>
    <col min="10" max="10" width="8" style="39" hidden="1" customWidth="1" outlineLevel="2"/>
    <col min="11" max="11" width="7.5703125" style="39" hidden="1" customWidth="1" outlineLevel="2"/>
    <col min="12" max="13" width="6.42578125" style="39" hidden="1" customWidth="1" outlineLevel="2"/>
    <col min="14" max="14" width="7.5703125" style="39" hidden="1" customWidth="1" outlineLevel="2"/>
    <col min="15" max="15" width="6.5703125" style="39" customWidth="1" outlineLevel="1" collapsed="1"/>
    <col min="16" max="16" width="6.42578125" style="39" customWidth="1" outlineLevel="1"/>
    <col min="17" max="17" width="10.140625" style="39" customWidth="1" outlineLevel="1"/>
    <col min="18" max="21" width="6.42578125" style="39" hidden="1" customWidth="1" outlineLevel="2"/>
    <col min="22" max="22" width="6.42578125" style="39" customWidth="1" outlineLevel="1" collapsed="1"/>
    <col min="23" max="23" width="8.5703125" style="40" customWidth="1" outlineLevel="1"/>
    <col min="24" max="26" width="8.5703125" style="40" hidden="1" customWidth="1" outlineLevel="2"/>
    <col min="27" max="27" width="8.5703125" style="41" hidden="1" customWidth="1" outlineLevel="2"/>
    <col min="28" max="29" width="8.5703125" style="40" hidden="1" customWidth="1" outlineLevel="2"/>
    <col min="30" max="30" width="8.5703125" style="40" customWidth="1" outlineLevel="1" collapsed="1"/>
    <col min="31" max="31" width="8.5703125" style="40" customWidth="1" outlineLevel="1"/>
    <col min="32" max="32" width="10.140625" style="40" customWidth="1" outlineLevel="1"/>
    <col min="33" max="36" width="8.5703125" style="40" hidden="1" customWidth="1" outlineLevel="2"/>
    <col min="37" max="37" width="9.140625" style="40" customWidth="1" outlineLevel="1" collapsed="1"/>
    <col min="38" max="38" width="9.140625" style="40" customWidth="1" outlineLevel="1"/>
    <col min="39" max="42" width="9.140625" style="40" hidden="1" customWidth="1" outlineLevel="2"/>
    <col min="43" max="43" width="9.140625" style="41" hidden="1" customWidth="1" outlineLevel="2"/>
    <col min="44" max="44" width="9.140625" style="40" hidden="1" customWidth="1" outlineLevel="2"/>
    <col min="45" max="45" width="9.140625" style="40" customWidth="1" outlineLevel="1" collapsed="1"/>
    <col min="46" max="46" width="9.140625" style="40" customWidth="1" outlineLevel="1"/>
    <col min="47" max="47" width="10.140625" style="40" customWidth="1" outlineLevel="1"/>
    <col min="48" max="51" width="9.140625" style="40" hidden="1" customWidth="1" outlineLevel="2"/>
    <col min="52" max="52" width="9.140625" style="40" customWidth="1" outlineLevel="1" collapsed="1"/>
    <col min="53" max="53" width="9.140625" style="40" customWidth="1" outlineLevel="1"/>
    <col min="54" max="57" width="9.140625" style="40" hidden="1" customWidth="1" outlineLevel="2"/>
    <col min="58" max="58" width="9.140625" style="41" hidden="1" customWidth="1" outlineLevel="2"/>
    <col min="59" max="59" width="9.140625" style="40" hidden="1" customWidth="1" outlineLevel="2"/>
    <col min="60" max="60" width="9.140625" style="40" customWidth="1" outlineLevel="1" collapsed="1"/>
    <col min="61" max="61" width="9.140625" style="40" customWidth="1" outlineLevel="1"/>
    <col min="62" max="62" width="10" style="40" customWidth="1" outlineLevel="1"/>
    <col min="63" max="66" width="9.140625" style="40" hidden="1" customWidth="1" outlineLevel="2"/>
    <col min="67" max="67" width="9.140625" style="40" customWidth="1" outlineLevel="1" collapsed="1"/>
    <col min="68" max="68" width="9.140625" style="40" customWidth="1" outlineLevel="1"/>
    <col min="69" max="71" width="9.140625" style="40" hidden="1" customWidth="1" outlineLevel="2"/>
    <col min="72" max="72" width="9.140625" style="41" hidden="1" customWidth="1" outlineLevel="2"/>
    <col min="73" max="74" width="9.140625" style="40" hidden="1" customWidth="1" outlineLevel="2"/>
    <col min="75" max="75" width="9.140625" style="40" customWidth="1" outlineLevel="1" collapsed="1"/>
    <col min="76" max="76" width="9.140625" style="40" customWidth="1" outlineLevel="1"/>
    <col min="77" max="77" width="12.42578125" style="40" customWidth="1" outlineLevel="1"/>
    <col min="78" max="81" width="9.140625" style="40" hidden="1" customWidth="1" outlineLevel="2"/>
    <col min="82" max="82" width="9.140625" style="40" customWidth="1" outlineLevel="1" collapsed="1"/>
    <col min="83" max="83" width="9.140625" style="40" customWidth="1" outlineLevel="1"/>
    <col min="84" max="86" width="9.140625" style="40" hidden="1" customWidth="1" outlineLevel="2"/>
    <col min="87" max="87" width="9.140625" style="41" hidden="1" customWidth="1" outlineLevel="2"/>
    <col min="88" max="89" width="9.140625" style="40" hidden="1" customWidth="1" outlineLevel="2"/>
    <col min="90" max="90" width="9.140625" style="40" customWidth="1" outlineLevel="1" collapsed="1"/>
    <col min="91" max="91" width="9.140625" style="40" customWidth="1" outlineLevel="1"/>
    <col min="92" max="92" width="12.5703125" style="40" customWidth="1" outlineLevel="1"/>
    <col min="93" max="96" width="9.140625" style="40" hidden="1" customWidth="1" outlineLevel="2"/>
    <col min="97" max="97" width="9.140625" style="40" customWidth="1" outlineLevel="1" collapsed="1"/>
    <col min="98" max="16384" width="9.140625" style="40"/>
  </cols>
  <sheetData>
    <row r="1" spans="1:97" x14ac:dyDescent="0.25">
      <c r="A1" s="37" t="s">
        <v>20</v>
      </c>
    </row>
    <row r="2" spans="1:97" x14ac:dyDescent="0.25">
      <c r="A2" s="37" t="s">
        <v>89</v>
      </c>
      <c r="B2" s="42"/>
      <c r="P2" s="43"/>
    </row>
    <row r="3" spans="1:97" x14ac:dyDescent="0.25">
      <c r="A3" s="37" t="s">
        <v>32</v>
      </c>
      <c r="B3" s="42"/>
    </row>
    <row r="4" spans="1:97" ht="16.5" thickBot="1" x14ac:dyDescent="0.3">
      <c r="A4" s="37" t="s">
        <v>122</v>
      </c>
      <c r="B4" s="42"/>
    </row>
    <row r="5" spans="1:97" ht="18.75" customHeight="1" x14ac:dyDescent="0.25">
      <c r="A5" s="173" t="s">
        <v>11</v>
      </c>
      <c r="B5" s="176" t="s">
        <v>0</v>
      </c>
      <c r="C5" s="179" t="s">
        <v>44</v>
      </c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P5" s="180"/>
      <c r="AQ5" s="180"/>
      <c r="AR5" s="180"/>
      <c r="AS5" s="180"/>
      <c r="AT5" s="180"/>
      <c r="AU5" s="180"/>
      <c r="AV5" s="180"/>
      <c r="AW5" s="180"/>
      <c r="AX5" s="180"/>
      <c r="AY5" s="180"/>
      <c r="AZ5" s="180"/>
      <c r="BA5" s="180"/>
      <c r="BB5" s="180"/>
      <c r="BC5" s="180"/>
      <c r="BD5" s="180"/>
      <c r="BE5" s="180"/>
      <c r="BF5" s="180"/>
      <c r="BG5" s="180"/>
      <c r="BH5" s="180"/>
      <c r="BI5" s="180"/>
      <c r="BJ5" s="180"/>
      <c r="BK5" s="180"/>
      <c r="BL5" s="180"/>
      <c r="BM5" s="180"/>
      <c r="BN5" s="180"/>
      <c r="BO5" s="180"/>
      <c r="BP5" s="180"/>
      <c r="BQ5" s="180"/>
      <c r="BR5" s="180"/>
      <c r="BS5" s="180"/>
      <c r="BT5" s="180"/>
      <c r="BU5" s="180"/>
      <c r="BV5" s="180"/>
      <c r="BW5" s="180"/>
      <c r="BX5" s="180"/>
      <c r="BY5" s="180"/>
      <c r="BZ5" s="180"/>
      <c r="CA5" s="180"/>
      <c r="CB5" s="180"/>
      <c r="CC5" s="180"/>
      <c r="CD5" s="180"/>
      <c r="CE5" s="180"/>
      <c r="CF5" s="180"/>
      <c r="CG5" s="180"/>
      <c r="CH5" s="180"/>
      <c r="CI5" s="180"/>
      <c r="CJ5" s="180"/>
      <c r="CK5" s="180"/>
      <c r="CL5" s="180"/>
      <c r="CM5" s="180"/>
      <c r="CN5" s="180"/>
      <c r="CO5" s="180"/>
      <c r="CP5" s="180"/>
      <c r="CQ5" s="180"/>
      <c r="CR5" s="180"/>
      <c r="CS5" s="180"/>
    </row>
    <row r="6" spans="1:97" ht="15.75" customHeight="1" x14ac:dyDescent="0.25">
      <c r="A6" s="174"/>
      <c r="B6" s="177"/>
      <c r="C6" s="157" t="s">
        <v>18</v>
      </c>
      <c r="D6" s="140" t="s">
        <v>45</v>
      </c>
      <c r="E6" s="140"/>
      <c r="F6" s="140"/>
      <c r="G6" s="146"/>
      <c r="H6" s="160" t="s">
        <v>1</v>
      </c>
      <c r="I6" s="160"/>
      <c r="J6" s="160"/>
      <c r="K6" s="160"/>
      <c r="L6" s="160"/>
      <c r="M6" s="160"/>
      <c r="N6" s="160"/>
      <c r="O6" s="160"/>
      <c r="P6" s="160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  <c r="BG6" s="161"/>
      <c r="BH6" s="161"/>
      <c r="BI6" s="161"/>
      <c r="BJ6" s="161"/>
      <c r="BK6" s="161"/>
      <c r="BL6" s="161"/>
      <c r="BM6" s="161"/>
      <c r="BN6" s="161"/>
      <c r="BO6" s="161"/>
      <c r="BP6" s="161"/>
      <c r="BQ6" s="161"/>
      <c r="BR6" s="161"/>
      <c r="BS6" s="161"/>
      <c r="BT6" s="161"/>
      <c r="BU6" s="161"/>
      <c r="BV6" s="161"/>
      <c r="BW6" s="161"/>
      <c r="BX6" s="161"/>
      <c r="BY6" s="161"/>
      <c r="BZ6" s="161"/>
      <c r="CA6" s="161"/>
      <c r="CB6" s="161"/>
      <c r="CC6" s="161"/>
      <c r="CD6" s="161"/>
      <c r="CE6" s="161"/>
      <c r="CF6" s="161"/>
      <c r="CG6" s="161"/>
      <c r="CH6" s="161"/>
      <c r="CI6" s="161"/>
      <c r="CJ6" s="161"/>
      <c r="CK6" s="161"/>
      <c r="CL6" s="161"/>
      <c r="CM6" s="161"/>
      <c r="CN6" s="161"/>
      <c r="CO6" s="161"/>
      <c r="CP6" s="161"/>
      <c r="CQ6" s="161"/>
      <c r="CR6" s="161"/>
      <c r="CS6" s="162"/>
    </row>
    <row r="7" spans="1:97" x14ac:dyDescent="0.25">
      <c r="A7" s="174"/>
      <c r="B7" s="177"/>
      <c r="C7" s="158"/>
      <c r="D7" s="146"/>
      <c r="E7" s="146"/>
      <c r="F7" s="146"/>
      <c r="G7" s="146"/>
      <c r="H7" s="143" t="s">
        <v>2</v>
      </c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7" t="s">
        <v>3</v>
      </c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0"/>
      <c r="AK7" s="144"/>
      <c r="AL7" s="147" t="s">
        <v>4</v>
      </c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0"/>
      <c r="AZ7" s="144"/>
      <c r="BA7" s="147" t="s">
        <v>5</v>
      </c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0"/>
      <c r="BO7" s="144"/>
      <c r="BP7" s="147" t="s">
        <v>6</v>
      </c>
      <c r="BQ7" s="143"/>
      <c r="BR7" s="143"/>
      <c r="BS7" s="143"/>
      <c r="BT7" s="143"/>
      <c r="BU7" s="143"/>
      <c r="BV7" s="143"/>
      <c r="BW7" s="143"/>
      <c r="BX7" s="143"/>
      <c r="BY7" s="143"/>
      <c r="BZ7" s="143"/>
      <c r="CA7" s="143"/>
      <c r="CB7" s="143"/>
      <c r="CC7" s="140"/>
      <c r="CD7" s="144"/>
      <c r="CE7" s="143" t="s">
        <v>7</v>
      </c>
      <c r="CF7" s="143"/>
      <c r="CG7" s="143"/>
      <c r="CH7" s="143"/>
      <c r="CI7" s="143"/>
      <c r="CJ7" s="143"/>
      <c r="CK7" s="143"/>
      <c r="CL7" s="143"/>
      <c r="CM7" s="143"/>
      <c r="CN7" s="143"/>
      <c r="CO7" s="143"/>
      <c r="CP7" s="143"/>
      <c r="CQ7" s="143"/>
      <c r="CR7" s="140"/>
      <c r="CS7" s="144"/>
    </row>
    <row r="8" spans="1:97" ht="37.5" customHeight="1" x14ac:dyDescent="0.25">
      <c r="A8" s="174"/>
      <c r="B8" s="177"/>
      <c r="C8" s="158"/>
      <c r="D8" s="145" t="s">
        <v>66</v>
      </c>
      <c r="E8" s="149" t="s">
        <v>58</v>
      </c>
      <c r="F8" s="150"/>
      <c r="G8" s="145" t="s">
        <v>67</v>
      </c>
      <c r="H8" s="163" t="s">
        <v>43</v>
      </c>
      <c r="I8" s="141"/>
      <c r="J8" s="142"/>
      <c r="K8" s="142"/>
      <c r="L8" s="142"/>
      <c r="M8" s="142"/>
      <c r="N8" s="142"/>
      <c r="O8" s="142"/>
      <c r="P8" s="141" t="s">
        <v>58</v>
      </c>
      <c r="Q8" s="142"/>
      <c r="R8" s="142"/>
      <c r="S8" s="142"/>
      <c r="T8" s="142"/>
      <c r="U8" s="142"/>
      <c r="V8" s="142"/>
      <c r="W8" s="141" t="s">
        <v>43</v>
      </c>
      <c r="X8" s="141"/>
      <c r="Y8" s="142"/>
      <c r="Z8" s="142"/>
      <c r="AA8" s="142"/>
      <c r="AB8" s="142"/>
      <c r="AC8" s="142"/>
      <c r="AD8" s="142"/>
      <c r="AE8" s="141" t="s">
        <v>58</v>
      </c>
      <c r="AF8" s="142"/>
      <c r="AG8" s="142"/>
      <c r="AH8" s="142"/>
      <c r="AI8" s="142"/>
      <c r="AJ8" s="142"/>
      <c r="AK8" s="142"/>
      <c r="AL8" s="141" t="s">
        <v>43</v>
      </c>
      <c r="AM8" s="141"/>
      <c r="AN8" s="142"/>
      <c r="AO8" s="142"/>
      <c r="AP8" s="142"/>
      <c r="AQ8" s="142"/>
      <c r="AR8" s="142"/>
      <c r="AS8" s="142"/>
      <c r="AT8" s="141" t="s">
        <v>58</v>
      </c>
      <c r="AU8" s="142"/>
      <c r="AV8" s="142"/>
      <c r="AW8" s="142"/>
      <c r="AX8" s="142"/>
      <c r="AY8" s="142"/>
      <c r="AZ8" s="142"/>
      <c r="BA8" s="141" t="s">
        <v>43</v>
      </c>
      <c r="BB8" s="141"/>
      <c r="BC8" s="142"/>
      <c r="BD8" s="142"/>
      <c r="BE8" s="142"/>
      <c r="BF8" s="142"/>
      <c r="BG8" s="142"/>
      <c r="BH8" s="142"/>
      <c r="BI8" s="141" t="s">
        <v>58</v>
      </c>
      <c r="BJ8" s="142"/>
      <c r="BK8" s="142"/>
      <c r="BL8" s="142"/>
      <c r="BM8" s="142"/>
      <c r="BN8" s="142"/>
      <c r="BO8" s="142"/>
      <c r="BP8" s="141" t="s">
        <v>43</v>
      </c>
      <c r="BQ8" s="141"/>
      <c r="BR8" s="142"/>
      <c r="BS8" s="142"/>
      <c r="BT8" s="142"/>
      <c r="BU8" s="142"/>
      <c r="BV8" s="142"/>
      <c r="BW8" s="142"/>
      <c r="BX8" s="141" t="s">
        <v>58</v>
      </c>
      <c r="BY8" s="142"/>
      <c r="BZ8" s="142"/>
      <c r="CA8" s="142"/>
      <c r="CB8" s="142"/>
      <c r="CC8" s="142"/>
      <c r="CD8" s="142"/>
      <c r="CE8" s="141" t="s">
        <v>43</v>
      </c>
      <c r="CF8" s="141"/>
      <c r="CG8" s="142"/>
      <c r="CH8" s="142"/>
      <c r="CI8" s="142"/>
      <c r="CJ8" s="142"/>
      <c r="CK8" s="142"/>
      <c r="CL8" s="142"/>
      <c r="CM8" s="141" t="s">
        <v>58</v>
      </c>
      <c r="CN8" s="142"/>
      <c r="CO8" s="142"/>
      <c r="CP8" s="142"/>
      <c r="CQ8" s="142"/>
      <c r="CR8" s="142"/>
      <c r="CS8" s="142"/>
    </row>
    <row r="9" spans="1:97" ht="37.5" hidden="1" customHeight="1" outlineLevel="1" x14ac:dyDescent="0.25">
      <c r="A9" s="174"/>
      <c r="B9" s="177"/>
      <c r="C9" s="158"/>
      <c r="D9" s="145"/>
      <c r="E9" s="140" t="s">
        <v>63</v>
      </c>
      <c r="F9" s="140" t="s">
        <v>64</v>
      </c>
      <c r="G9" s="145"/>
      <c r="H9" s="143" t="s">
        <v>61</v>
      </c>
      <c r="I9" s="140"/>
      <c r="J9" s="140" t="s">
        <v>59</v>
      </c>
      <c r="K9" s="140"/>
      <c r="L9" s="140" t="s">
        <v>60</v>
      </c>
      <c r="M9" s="140"/>
      <c r="N9" s="140" t="s">
        <v>45</v>
      </c>
      <c r="O9" s="144"/>
      <c r="P9" s="129" t="s">
        <v>61</v>
      </c>
      <c r="Q9" s="140" t="s">
        <v>62</v>
      </c>
      <c r="R9" s="140"/>
      <c r="S9" s="140" t="s">
        <v>60</v>
      </c>
      <c r="T9" s="140"/>
      <c r="U9" s="140" t="s">
        <v>45</v>
      </c>
      <c r="V9" s="144"/>
      <c r="W9" s="143" t="s">
        <v>61</v>
      </c>
      <c r="X9" s="140"/>
      <c r="Y9" s="140" t="s">
        <v>59</v>
      </c>
      <c r="Z9" s="140"/>
      <c r="AA9" s="140" t="s">
        <v>60</v>
      </c>
      <c r="AB9" s="140"/>
      <c r="AC9" s="140" t="s">
        <v>45</v>
      </c>
      <c r="AD9" s="144"/>
      <c r="AE9" s="129" t="s">
        <v>61</v>
      </c>
      <c r="AF9" s="140" t="s">
        <v>62</v>
      </c>
      <c r="AG9" s="140"/>
      <c r="AH9" s="140" t="s">
        <v>60</v>
      </c>
      <c r="AI9" s="140"/>
      <c r="AJ9" s="140" t="s">
        <v>45</v>
      </c>
      <c r="AK9" s="144"/>
      <c r="AL9" s="143" t="s">
        <v>61</v>
      </c>
      <c r="AM9" s="140"/>
      <c r="AN9" s="140" t="s">
        <v>59</v>
      </c>
      <c r="AO9" s="140"/>
      <c r="AP9" s="140" t="s">
        <v>60</v>
      </c>
      <c r="AQ9" s="140"/>
      <c r="AR9" s="140" t="s">
        <v>45</v>
      </c>
      <c r="AS9" s="144"/>
      <c r="AT9" s="129" t="s">
        <v>61</v>
      </c>
      <c r="AU9" s="140" t="s">
        <v>62</v>
      </c>
      <c r="AV9" s="140"/>
      <c r="AW9" s="140" t="s">
        <v>60</v>
      </c>
      <c r="AX9" s="140"/>
      <c r="AY9" s="140" t="s">
        <v>45</v>
      </c>
      <c r="AZ9" s="144"/>
      <c r="BA9" s="143" t="s">
        <v>61</v>
      </c>
      <c r="BB9" s="140"/>
      <c r="BC9" s="140" t="s">
        <v>59</v>
      </c>
      <c r="BD9" s="140"/>
      <c r="BE9" s="140" t="s">
        <v>60</v>
      </c>
      <c r="BF9" s="140"/>
      <c r="BG9" s="140" t="s">
        <v>45</v>
      </c>
      <c r="BH9" s="144"/>
      <c r="BI9" s="129" t="s">
        <v>61</v>
      </c>
      <c r="BJ9" s="140" t="s">
        <v>62</v>
      </c>
      <c r="BK9" s="140"/>
      <c r="BL9" s="140" t="s">
        <v>60</v>
      </c>
      <c r="BM9" s="140"/>
      <c r="BN9" s="140" t="s">
        <v>45</v>
      </c>
      <c r="BO9" s="144"/>
      <c r="BP9" s="143" t="s">
        <v>61</v>
      </c>
      <c r="BQ9" s="140"/>
      <c r="BR9" s="140" t="s">
        <v>59</v>
      </c>
      <c r="BS9" s="140"/>
      <c r="BT9" s="140" t="s">
        <v>60</v>
      </c>
      <c r="BU9" s="140"/>
      <c r="BV9" s="140" t="s">
        <v>45</v>
      </c>
      <c r="BW9" s="144"/>
      <c r="BX9" s="129" t="s">
        <v>61</v>
      </c>
      <c r="BY9" s="140" t="s">
        <v>62</v>
      </c>
      <c r="BZ9" s="140"/>
      <c r="CA9" s="140" t="s">
        <v>60</v>
      </c>
      <c r="CB9" s="140"/>
      <c r="CC9" s="140" t="s">
        <v>45</v>
      </c>
      <c r="CD9" s="144"/>
      <c r="CE9" s="143" t="s">
        <v>61</v>
      </c>
      <c r="CF9" s="140"/>
      <c r="CG9" s="140" t="s">
        <v>59</v>
      </c>
      <c r="CH9" s="140"/>
      <c r="CI9" s="140" t="s">
        <v>60</v>
      </c>
      <c r="CJ9" s="140"/>
      <c r="CK9" s="140" t="s">
        <v>45</v>
      </c>
      <c r="CL9" s="144"/>
      <c r="CM9" s="129" t="s">
        <v>61</v>
      </c>
      <c r="CN9" s="140" t="s">
        <v>62</v>
      </c>
      <c r="CO9" s="140"/>
      <c r="CP9" s="140" t="s">
        <v>60</v>
      </c>
      <c r="CQ9" s="140"/>
      <c r="CR9" s="140" t="s">
        <v>45</v>
      </c>
      <c r="CS9" s="144"/>
    </row>
    <row r="10" spans="1:97" ht="36.75" customHeight="1" collapsed="1" x14ac:dyDescent="0.25">
      <c r="A10" s="175"/>
      <c r="B10" s="178"/>
      <c r="C10" s="159"/>
      <c r="D10" s="146"/>
      <c r="E10" s="148"/>
      <c r="F10" s="148"/>
      <c r="G10" s="145"/>
      <c r="H10" s="129" t="s">
        <v>42</v>
      </c>
      <c r="I10" s="129" t="s">
        <v>46</v>
      </c>
      <c r="J10" s="129" t="s">
        <v>42</v>
      </c>
      <c r="K10" s="129" t="s">
        <v>46</v>
      </c>
      <c r="L10" s="129" t="s">
        <v>42</v>
      </c>
      <c r="M10" s="129" t="s">
        <v>46</v>
      </c>
      <c r="N10" s="129" t="s">
        <v>42</v>
      </c>
      <c r="O10" s="132" t="s">
        <v>46</v>
      </c>
      <c r="P10" s="129" t="s">
        <v>63</v>
      </c>
      <c r="Q10" s="129" t="s">
        <v>64</v>
      </c>
      <c r="R10" s="129" t="s">
        <v>46</v>
      </c>
      <c r="S10" s="129" t="s">
        <v>42</v>
      </c>
      <c r="T10" s="129" t="s">
        <v>46</v>
      </c>
      <c r="U10" s="129" t="s">
        <v>42</v>
      </c>
      <c r="V10" s="129" t="s">
        <v>46</v>
      </c>
      <c r="W10" s="130" t="s">
        <v>42</v>
      </c>
      <c r="X10" s="129" t="s">
        <v>46</v>
      </c>
      <c r="Y10" s="129" t="s">
        <v>42</v>
      </c>
      <c r="Z10" s="129" t="s">
        <v>46</v>
      </c>
      <c r="AA10" s="129" t="s">
        <v>42</v>
      </c>
      <c r="AB10" s="129" t="s">
        <v>46</v>
      </c>
      <c r="AC10" s="129" t="s">
        <v>42</v>
      </c>
      <c r="AD10" s="132" t="s">
        <v>46</v>
      </c>
      <c r="AE10" s="129" t="s">
        <v>63</v>
      </c>
      <c r="AF10" s="129" t="s">
        <v>64</v>
      </c>
      <c r="AG10" s="129" t="s">
        <v>46</v>
      </c>
      <c r="AH10" s="129" t="s">
        <v>42</v>
      </c>
      <c r="AI10" s="129" t="s">
        <v>46</v>
      </c>
      <c r="AJ10" s="129" t="s">
        <v>42</v>
      </c>
      <c r="AK10" s="129" t="s">
        <v>46</v>
      </c>
      <c r="AL10" s="130" t="s">
        <v>42</v>
      </c>
      <c r="AM10" s="129" t="s">
        <v>46</v>
      </c>
      <c r="AN10" s="129" t="s">
        <v>42</v>
      </c>
      <c r="AO10" s="129" t="s">
        <v>46</v>
      </c>
      <c r="AP10" s="129" t="s">
        <v>42</v>
      </c>
      <c r="AQ10" s="129" t="s">
        <v>46</v>
      </c>
      <c r="AR10" s="129" t="s">
        <v>42</v>
      </c>
      <c r="AS10" s="132" t="s">
        <v>46</v>
      </c>
      <c r="AT10" s="129" t="s">
        <v>63</v>
      </c>
      <c r="AU10" s="129" t="s">
        <v>64</v>
      </c>
      <c r="AV10" s="129" t="s">
        <v>46</v>
      </c>
      <c r="AW10" s="129" t="s">
        <v>42</v>
      </c>
      <c r="AX10" s="129" t="s">
        <v>46</v>
      </c>
      <c r="AY10" s="129" t="s">
        <v>42</v>
      </c>
      <c r="AZ10" s="129" t="s">
        <v>46</v>
      </c>
      <c r="BA10" s="130" t="s">
        <v>42</v>
      </c>
      <c r="BB10" s="129" t="s">
        <v>46</v>
      </c>
      <c r="BC10" s="129" t="s">
        <v>42</v>
      </c>
      <c r="BD10" s="129" t="s">
        <v>46</v>
      </c>
      <c r="BE10" s="129" t="s">
        <v>42</v>
      </c>
      <c r="BF10" s="129" t="s">
        <v>46</v>
      </c>
      <c r="BG10" s="129" t="s">
        <v>42</v>
      </c>
      <c r="BH10" s="132" t="s">
        <v>46</v>
      </c>
      <c r="BI10" s="129" t="s">
        <v>63</v>
      </c>
      <c r="BJ10" s="129" t="s">
        <v>64</v>
      </c>
      <c r="BK10" s="129" t="s">
        <v>46</v>
      </c>
      <c r="BL10" s="129" t="s">
        <v>42</v>
      </c>
      <c r="BM10" s="129" t="s">
        <v>46</v>
      </c>
      <c r="BN10" s="129" t="s">
        <v>42</v>
      </c>
      <c r="BO10" s="129" t="s">
        <v>46</v>
      </c>
      <c r="BP10" s="130" t="s">
        <v>42</v>
      </c>
      <c r="BQ10" s="129" t="s">
        <v>46</v>
      </c>
      <c r="BR10" s="129" t="s">
        <v>42</v>
      </c>
      <c r="BS10" s="129" t="s">
        <v>46</v>
      </c>
      <c r="BT10" s="129" t="s">
        <v>42</v>
      </c>
      <c r="BU10" s="129" t="s">
        <v>46</v>
      </c>
      <c r="BV10" s="129" t="s">
        <v>42</v>
      </c>
      <c r="BW10" s="132" t="s">
        <v>46</v>
      </c>
      <c r="BX10" s="129" t="s">
        <v>63</v>
      </c>
      <c r="BY10" s="129" t="s">
        <v>64</v>
      </c>
      <c r="BZ10" s="129" t="s">
        <v>46</v>
      </c>
      <c r="CA10" s="129" t="s">
        <v>42</v>
      </c>
      <c r="CB10" s="129" t="s">
        <v>46</v>
      </c>
      <c r="CC10" s="129" t="s">
        <v>42</v>
      </c>
      <c r="CD10" s="129" t="s">
        <v>46</v>
      </c>
      <c r="CE10" s="130" t="s">
        <v>42</v>
      </c>
      <c r="CF10" s="129" t="s">
        <v>46</v>
      </c>
      <c r="CG10" s="129" t="s">
        <v>42</v>
      </c>
      <c r="CH10" s="129" t="s">
        <v>46</v>
      </c>
      <c r="CI10" s="129" t="s">
        <v>42</v>
      </c>
      <c r="CJ10" s="129" t="s">
        <v>46</v>
      </c>
      <c r="CK10" s="129" t="s">
        <v>42</v>
      </c>
      <c r="CL10" s="132" t="s">
        <v>46</v>
      </c>
      <c r="CM10" s="129" t="s">
        <v>63</v>
      </c>
      <c r="CN10" s="129" t="s">
        <v>64</v>
      </c>
      <c r="CO10" s="129" t="s">
        <v>46</v>
      </c>
      <c r="CP10" s="129" t="s">
        <v>42</v>
      </c>
      <c r="CQ10" s="129" t="s">
        <v>46</v>
      </c>
      <c r="CR10" s="129" t="s">
        <v>42</v>
      </c>
      <c r="CS10" s="132" t="s">
        <v>46</v>
      </c>
    </row>
    <row r="11" spans="1:97" ht="16.5" customHeight="1" x14ac:dyDescent="0.25">
      <c r="A11" s="44"/>
      <c r="B11" s="45" t="s">
        <v>106</v>
      </c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  <c r="BR11" s="168"/>
      <c r="BS11" s="168"/>
      <c r="BT11" s="168"/>
      <c r="BU11" s="168"/>
      <c r="BV11" s="168"/>
      <c r="BW11" s="168"/>
      <c r="BX11" s="168"/>
      <c r="BY11" s="168"/>
      <c r="BZ11" s="168"/>
      <c r="CA11" s="168"/>
      <c r="CB11" s="168"/>
      <c r="CC11" s="168"/>
      <c r="CD11" s="168"/>
      <c r="CE11" s="168"/>
      <c r="CF11" s="168"/>
      <c r="CG11" s="168"/>
      <c r="CH11" s="168"/>
      <c r="CI11" s="168"/>
      <c r="CJ11" s="168"/>
      <c r="CK11" s="168"/>
      <c r="CL11" s="168"/>
      <c r="CM11" s="168"/>
      <c r="CN11" s="168"/>
      <c r="CO11" s="168"/>
      <c r="CP11" s="168"/>
      <c r="CQ11" s="168"/>
      <c r="CR11" s="168"/>
      <c r="CS11" s="169"/>
    </row>
    <row r="12" spans="1:97" s="59" customFormat="1" ht="15.75" customHeight="1" x14ac:dyDescent="0.25">
      <c r="A12" s="44">
        <v>1</v>
      </c>
      <c r="B12" s="46" t="s">
        <v>33</v>
      </c>
      <c r="C12" s="47">
        <v>2</v>
      </c>
      <c r="D12" s="48">
        <f t="shared" ref="D12:D19" si="0">SUM(H12,W12,AL12,BA12,BP12,CE12)</f>
        <v>0</v>
      </c>
      <c r="E12" s="48">
        <f t="shared" ref="E12:F15" si="1">SUM(P12,AE12,AT12,BI12,BX12,CM12)</f>
        <v>120</v>
      </c>
      <c r="F12" s="48">
        <f t="shared" si="1"/>
        <v>0</v>
      </c>
      <c r="G12" s="49">
        <f t="shared" ref="G12:G19" si="2">SUM(O12,V12,AD12,AK12,AS12,AZ12,BH12,BO12,BW12,CD12,CL12,CS12)</f>
        <v>8</v>
      </c>
      <c r="H12" s="44"/>
      <c r="I12" s="50" t="str">
        <f t="shared" ref="I12:I18" si="3">IF(O12&gt;0,H12/25,"")</f>
        <v/>
      </c>
      <c r="J12" s="51" t="str">
        <f t="shared" ref="J12:J18" si="4">IF(O12&gt;0,H12*0.6,"")</f>
        <v/>
      </c>
      <c r="K12" s="50" t="str">
        <f t="shared" ref="K12:K18" si="5">IF(O12&gt;0,J12/25,"")</f>
        <v/>
      </c>
      <c r="L12" s="52" t="str">
        <f t="shared" ref="L12:L18" si="6">IF(O12&gt;0,N12-H12-J12,"")</f>
        <v/>
      </c>
      <c r="M12" s="50" t="str">
        <f t="shared" ref="M12:M18" si="7">IF(O12&gt;0,L12/25,"")</f>
        <v/>
      </c>
      <c r="N12" s="52" t="str">
        <f t="shared" ref="N12:N18" si="8">IF(O12&gt;0,O12*25,"")</f>
        <v/>
      </c>
      <c r="O12" s="53"/>
      <c r="P12" s="129">
        <v>60</v>
      </c>
      <c r="Q12" s="54"/>
      <c r="R12" s="55">
        <f t="shared" ref="R12:R18" si="9">IF(V12&gt;0,SUM(P12:Q12)/25,"")</f>
        <v>2.4</v>
      </c>
      <c r="S12" s="47">
        <f t="shared" ref="S12:S18" si="10">IF(V12&gt;0,U12-P12-Q12,"")</f>
        <v>40</v>
      </c>
      <c r="T12" s="55">
        <f t="shared" ref="T12:T18" si="11">IF(V12&gt;0,S12/25,"")</f>
        <v>1.6</v>
      </c>
      <c r="U12" s="47">
        <f t="shared" ref="U12:U18" si="12">IF(V12&gt;0,V12*25,"")</f>
        <v>100</v>
      </c>
      <c r="V12" s="53">
        <v>4</v>
      </c>
      <c r="W12" s="56"/>
      <c r="X12" s="55" t="str">
        <f t="shared" ref="X12:X18" si="13">IF(AD12&gt;0,W12/25,"")</f>
        <v/>
      </c>
      <c r="Y12" s="57" t="str">
        <f t="shared" ref="Y12:Y18" si="14">IF(AD12&gt;0,W12*0.6,"")</f>
        <v/>
      </c>
      <c r="Z12" s="55" t="str">
        <f t="shared" ref="Z12:Z18" si="15">IF(AD12&gt;0,Y12/25,"")</f>
        <v/>
      </c>
      <c r="AA12" s="47" t="str">
        <f t="shared" ref="AA12:AA18" si="16">IF(AD12&gt;0,AC12-W12-Y12,"")</f>
        <v/>
      </c>
      <c r="AB12" s="55" t="str">
        <f t="shared" ref="AB12:AB18" si="17">IF(AD12&gt;0,AA12/25,"")</f>
        <v/>
      </c>
      <c r="AC12" s="47" t="str">
        <f t="shared" ref="AC12:AC18" si="18">IF(AD12&gt;0,AD12*25,"")</f>
        <v/>
      </c>
      <c r="AD12" s="53"/>
      <c r="AE12" s="58">
        <v>60</v>
      </c>
      <c r="AF12" s="54"/>
      <c r="AG12" s="55">
        <f>IF(AK12&gt;0,SUM(AE12:AF12)/25,"")</f>
        <v>2.4</v>
      </c>
      <c r="AH12" s="47">
        <f>IF(AK12&gt;0,AJ12-AE12-AF12,"")</f>
        <v>40</v>
      </c>
      <c r="AI12" s="55">
        <f>IF(AK12&gt;0,AH12/25,"")</f>
        <v>1.6</v>
      </c>
      <c r="AJ12" s="47">
        <f>IF(AK12&gt;0,AK12*25,"")</f>
        <v>100</v>
      </c>
      <c r="AK12" s="131">
        <v>4</v>
      </c>
      <c r="AL12" s="130"/>
      <c r="AM12" s="55" t="str">
        <f>IF(AS12&gt;0,AL12/25,"")</f>
        <v/>
      </c>
      <c r="AN12" s="57" t="str">
        <f>IF(AS12&gt;0,AL12*0.6,"")</f>
        <v/>
      </c>
      <c r="AO12" s="55" t="str">
        <f>IF(AS12&gt;0,AN12/25,"")</f>
        <v/>
      </c>
      <c r="AP12" s="47" t="str">
        <f>IF(AS12&gt;0,AR12-AL12-AN12,"")</f>
        <v/>
      </c>
      <c r="AQ12" s="55" t="str">
        <f>IF(AS12&gt;0,AP12/25,"")</f>
        <v/>
      </c>
      <c r="AR12" s="47" t="str">
        <f>IF(AS12&gt;0,AS12*25,"")</f>
        <v/>
      </c>
      <c r="AS12" s="53"/>
      <c r="AT12" s="129"/>
      <c r="AU12" s="54"/>
      <c r="AV12" s="55" t="str">
        <f t="shared" ref="AV12:AV18" si="19">IF(AZ12&gt;0,SUM(AT12:AU12)/25,"")</f>
        <v/>
      </c>
      <c r="AW12" s="47" t="str">
        <f t="shared" ref="AW12:AW18" si="20">IF(AZ12&gt;0,AY12-AT12-AU12,"")</f>
        <v/>
      </c>
      <c r="AX12" s="55" t="str">
        <f t="shared" ref="AX12:AX18" si="21">IF(AZ12&gt;0,AW12/25,"")</f>
        <v/>
      </c>
      <c r="AY12" s="47" t="str">
        <f t="shared" ref="AY12:AY18" si="22">IF(AZ12&gt;0,AZ12*25,"")</f>
        <v/>
      </c>
      <c r="AZ12" s="128"/>
      <c r="BA12" s="56"/>
      <c r="BB12" s="55" t="str">
        <f t="shared" ref="BB12:BB18" si="23">IF(BH12&gt;0,BA12/25,"")</f>
        <v/>
      </c>
      <c r="BC12" s="57" t="str">
        <f t="shared" ref="BC12:BC18" si="24">IF(BH12&gt;0,BA12*0.6,"")</f>
        <v/>
      </c>
      <c r="BD12" s="55" t="str">
        <f t="shared" ref="BD12:BD18" si="25">IF(BH12&gt;0,BC12/25,"")</f>
        <v/>
      </c>
      <c r="BE12" s="47" t="str">
        <f t="shared" ref="BE12:BE18" si="26">IF(BH12&gt;0,BG12-BA12-BC12,"")</f>
        <v/>
      </c>
      <c r="BF12" s="55" t="str">
        <f t="shared" ref="BF12:BF18" si="27">IF(BH12&gt;0,BE12/25,"")</f>
        <v/>
      </c>
      <c r="BG12" s="47" t="str">
        <f t="shared" ref="BG12:BG18" si="28">IF(BH12&gt;0,BH12*25,"")</f>
        <v/>
      </c>
      <c r="BH12" s="53"/>
      <c r="BI12" s="129"/>
      <c r="BJ12" s="54"/>
      <c r="BK12" s="55" t="str">
        <f t="shared" ref="BK12:BK18" si="29">IF(BO12&gt;0,SUM(BI12:BJ12)/25,"")</f>
        <v/>
      </c>
      <c r="BL12" s="47" t="str">
        <f t="shared" ref="BL12:BL18" si="30">IF(BO12&gt;0,BN12-BI12-BJ12,"")</f>
        <v/>
      </c>
      <c r="BM12" s="55" t="str">
        <f t="shared" ref="BM12:BM18" si="31">IF(BO12&gt;0,BL12/25,"")</f>
        <v/>
      </c>
      <c r="BN12" s="47" t="str">
        <f t="shared" ref="BN12:BN18" si="32">IF(BO12&gt;0,BO12*25,"")</f>
        <v/>
      </c>
      <c r="BO12" s="53"/>
      <c r="BP12" s="56"/>
      <c r="BQ12" s="55" t="str">
        <f t="shared" ref="BQ12:BQ18" si="33">IF(BW12&gt;0,BP12/25,"")</f>
        <v/>
      </c>
      <c r="BR12" s="57" t="str">
        <f t="shared" ref="BR12:BR18" si="34">IF(BW12&gt;0,BP12*0.6,"")</f>
        <v/>
      </c>
      <c r="BS12" s="55" t="str">
        <f t="shared" ref="BS12:BS18" si="35">IF(BW12&gt;0,BR12/25,"")</f>
        <v/>
      </c>
      <c r="BT12" s="47" t="str">
        <f t="shared" ref="BT12:BT18" si="36">IF(BW12&gt;0,BV12-BP12-BR12,"")</f>
        <v/>
      </c>
      <c r="BU12" s="55" t="str">
        <f t="shared" ref="BU12:BU18" si="37">IF(BW12&gt;0,BT12/25,"")</f>
        <v/>
      </c>
      <c r="BV12" s="47" t="str">
        <f t="shared" ref="BV12:BV18" si="38">IF(BW12&gt;0,BW12*25,"")</f>
        <v/>
      </c>
      <c r="BW12" s="53"/>
      <c r="BX12" s="58"/>
      <c r="BY12" s="54"/>
      <c r="BZ12" s="55" t="str">
        <f t="shared" ref="BZ12:BZ18" si="39">IF(CD12&gt;0,SUM(BX12:BY12)/25,"")</f>
        <v/>
      </c>
      <c r="CA12" s="47" t="str">
        <f t="shared" ref="CA12:CA18" si="40">IF(CD12&gt;0,CC12-BX12-BY12,"")</f>
        <v/>
      </c>
      <c r="CB12" s="55" t="str">
        <f t="shared" ref="CB12:CB18" si="41">IF(CD12&gt;0,CA12/25,"")</f>
        <v/>
      </c>
      <c r="CC12" s="47" t="str">
        <f t="shared" ref="CC12:CC18" si="42">IF(CD12&gt;0,CD12*25,"")</f>
        <v/>
      </c>
      <c r="CD12" s="53"/>
      <c r="CE12" s="56"/>
      <c r="CF12" s="55" t="str">
        <f t="shared" ref="CF12:CF18" si="43">IF(CL12&gt;0,CE12/25,"")</f>
        <v/>
      </c>
      <c r="CG12" s="57" t="str">
        <f t="shared" ref="CG12:CG18" si="44">IF(CL12&gt;0,CE12*0.6,"")</f>
        <v/>
      </c>
      <c r="CH12" s="55" t="str">
        <f t="shared" ref="CH12:CH18" si="45">IF(CL12&gt;0,CG12/25,"")</f>
        <v/>
      </c>
      <c r="CI12" s="47" t="str">
        <f t="shared" ref="CI12:CI18" si="46">IF(CL12&gt;0,CK12-CE12-CG12,"")</f>
        <v/>
      </c>
      <c r="CJ12" s="55" t="str">
        <f t="shared" ref="CJ12:CJ18" si="47">IF(CL12&gt;0,CI12/25,"")</f>
        <v/>
      </c>
      <c r="CK12" s="47" t="str">
        <f t="shared" ref="CK12:CK18" si="48">IF(CL12&gt;0,CL12*25,"")</f>
        <v/>
      </c>
      <c r="CL12" s="53"/>
      <c r="CM12" s="58"/>
      <c r="CN12" s="54"/>
      <c r="CO12" s="55" t="str">
        <f t="shared" ref="CO12:CO18" si="49">IF(CS12&gt;0,SUM(CM12:CN12)/25,"")</f>
        <v/>
      </c>
      <c r="CP12" s="47" t="str">
        <f t="shared" ref="CP12:CP18" si="50">IF(CS12&gt;0,CR12-CM12-CN12,"")</f>
        <v/>
      </c>
      <c r="CQ12" s="55" t="str">
        <f t="shared" ref="CQ12:CQ18" si="51">IF(CS12&gt;0,CP12/25,"")</f>
        <v/>
      </c>
      <c r="CR12" s="47" t="str">
        <f t="shared" ref="CR12:CR18" si="52">IF(CS12&gt;0,CS12*25,"")</f>
        <v/>
      </c>
      <c r="CS12" s="53"/>
    </row>
    <row r="13" spans="1:97" s="59" customFormat="1" ht="15.75" customHeight="1" x14ac:dyDescent="0.25">
      <c r="A13" s="44">
        <v>3</v>
      </c>
      <c r="B13" s="46" t="s">
        <v>21</v>
      </c>
      <c r="C13" s="47" t="s">
        <v>30</v>
      </c>
      <c r="D13" s="48">
        <f t="shared" si="0"/>
        <v>15</v>
      </c>
      <c r="E13" s="48">
        <f t="shared" si="1"/>
        <v>0</v>
      </c>
      <c r="F13" s="48">
        <f t="shared" si="1"/>
        <v>0</v>
      </c>
      <c r="G13" s="49">
        <f t="shared" si="2"/>
        <v>2</v>
      </c>
      <c r="H13" s="130">
        <v>15</v>
      </c>
      <c r="I13" s="50">
        <f t="shared" si="3"/>
        <v>0.6</v>
      </c>
      <c r="J13" s="51">
        <f t="shared" si="4"/>
        <v>9</v>
      </c>
      <c r="K13" s="50">
        <f t="shared" si="5"/>
        <v>0.36</v>
      </c>
      <c r="L13" s="52">
        <f t="shared" si="6"/>
        <v>26</v>
      </c>
      <c r="M13" s="50">
        <f t="shared" si="7"/>
        <v>1.04</v>
      </c>
      <c r="N13" s="52">
        <f t="shared" si="8"/>
        <v>50</v>
      </c>
      <c r="O13" s="53">
        <v>2</v>
      </c>
      <c r="P13" s="60"/>
      <c r="Q13" s="54"/>
      <c r="R13" s="55" t="str">
        <f t="shared" si="9"/>
        <v/>
      </c>
      <c r="S13" s="47" t="str">
        <f t="shared" si="10"/>
        <v/>
      </c>
      <c r="T13" s="55" t="str">
        <f t="shared" si="11"/>
        <v/>
      </c>
      <c r="U13" s="47" t="str">
        <f t="shared" si="12"/>
        <v/>
      </c>
      <c r="V13" s="53"/>
      <c r="W13" s="56"/>
      <c r="X13" s="55" t="str">
        <f t="shared" si="13"/>
        <v/>
      </c>
      <c r="Y13" s="57" t="str">
        <f t="shared" si="14"/>
        <v/>
      </c>
      <c r="Z13" s="55" t="str">
        <f t="shared" si="15"/>
        <v/>
      </c>
      <c r="AA13" s="47" t="str">
        <f t="shared" si="16"/>
        <v/>
      </c>
      <c r="AB13" s="55" t="str">
        <f t="shared" si="17"/>
        <v/>
      </c>
      <c r="AC13" s="47" t="str">
        <f t="shared" si="18"/>
        <v/>
      </c>
      <c r="AD13" s="53"/>
      <c r="AE13" s="58"/>
      <c r="AF13" s="54"/>
      <c r="AG13" s="55" t="str">
        <f>IF(AK13&gt;0,SUM(AE13:AF13)/25,"")</f>
        <v/>
      </c>
      <c r="AH13" s="47" t="str">
        <f>IF(AK13&gt;0,AJ13-AE13-AF13,"")</f>
        <v/>
      </c>
      <c r="AI13" s="55" t="str">
        <f>IF(AK13&gt;0,AH13/25,"")</f>
        <v/>
      </c>
      <c r="AJ13" s="47" t="str">
        <f>IF(AK13&gt;0,AK13*25,"")</f>
        <v/>
      </c>
      <c r="AK13" s="131"/>
      <c r="AL13" s="130"/>
      <c r="AM13" s="55" t="str">
        <f>IF(AS13&gt;0,AL13/25,"")</f>
        <v/>
      </c>
      <c r="AN13" s="57" t="str">
        <f>IF(AS13&gt;0,AL13*0.6,"")</f>
        <v/>
      </c>
      <c r="AO13" s="55" t="str">
        <f>IF(AS13&gt;0,AN13/25,"")</f>
        <v/>
      </c>
      <c r="AP13" s="47" t="str">
        <f>IF(AS13&gt;0,AR13-AL13-AN13,"")</f>
        <v/>
      </c>
      <c r="AQ13" s="55" t="str">
        <f>IF(AS13&gt;0,AP13/25,"")</f>
        <v/>
      </c>
      <c r="AR13" s="47" t="str">
        <f>IF(AS13&gt;0,AS13*25,"")</f>
        <v/>
      </c>
      <c r="AS13" s="53"/>
      <c r="AT13" s="129"/>
      <c r="AU13" s="54"/>
      <c r="AV13" s="55" t="str">
        <f t="shared" si="19"/>
        <v/>
      </c>
      <c r="AW13" s="47" t="str">
        <f t="shared" si="20"/>
        <v/>
      </c>
      <c r="AX13" s="55" t="str">
        <f t="shared" si="21"/>
        <v/>
      </c>
      <c r="AY13" s="47" t="str">
        <f t="shared" si="22"/>
        <v/>
      </c>
      <c r="AZ13" s="128"/>
      <c r="BA13" s="56"/>
      <c r="BB13" s="55" t="str">
        <f t="shared" si="23"/>
        <v/>
      </c>
      <c r="BC13" s="57" t="str">
        <f t="shared" si="24"/>
        <v/>
      </c>
      <c r="BD13" s="55" t="str">
        <f t="shared" si="25"/>
        <v/>
      </c>
      <c r="BE13" s="47" t="str">
        <f t="shared" si="26"/>
        <v/>
      </c>
      <c r="BF13" s="55" t="str">
        <f t="shared" si="27"/>
        <v/>
      </c>
      <c r="BG13" s="47" t="str">
        <f t="shared" si="28"/>
        <v/>
      </c>
      <c r="BH13" s="53"/>
      <c r="BI13" s="129"/>
      <c r="BJ13" s="54"/>
      <c r="BK13" s="55" t="str">
        <f t="shared" si="29"/>
        <v/>
      </c>
      <c r="BL13" s="47" t="str">
        <f t="shared" si="30"/>
        <v/>
      </c>
      <c r="BM13" s="55" t="str">
        <f t="shared" si="31"/>
        <v/>
      </c>
      <c r="BN13" s="47" t="str">
        <f t="shared" si="32"/>
        <v/>
      </c>
      <c r="BO13" s="53"/>
      <c r="BP13" s="56"/>
      <c r="BQ13" s="55" t="str">
        <f t="shared" si="33"/>
        <v/>
      </c>
      <c r="BR13" s="57" t="str">
        <f t="shared" si="34"/>
        <v/>
      </c>
      <c r="BS13" s="55" t="str">
        <f t="shared" si="35"/>
        <v/>
      </c>
      <c r="BT13" s="47" t="str">
        <f t="shared" si="36"/>
        <v/>
      </c>
      <c r="BU13" s="55" t="str">
        <f t="shared" si="37"/>
        <v/>
      </c>
      <c r="BV13" s="47" t="str">
        <f t="shared" si="38"/>
        <v/>
      </c>
      <c r="BW13" s="53"/>
      <c r="BX13" s="58"/>
      <c r="BY13" s="54"/>
      <c r="BZ13" s="55" t="str">
        <f t="shared" si="39"/>
        <v/>
      </c>
      <c r="CA13" s="47" t="str">
        <f t="shared" si="40"/>
        <v/>
      </c>
      <c r="CB13" s="55" t="str">
        <f t="shared" si="41"/>
        <v/>
      </c>
      <c r="CC13" s="47" t="str">
        <f t="shared" si="42"/>
        <v/>
      </c>
      <c r="CD13" s="53"/>
      <c r="CE13" s="56"/>
      <c r="CF13" s="55" t="str">
        <f t="shared" si="43"/>
        <v/>
      </c>
      <c r="CG13" s="57" t="str">
        <f t="shared" si="44"/>
        <v/>
      </c>
      <c r="CH13" s="55" t="str">
        <f t="shared" si="45"/>
        <v/>
      </c>
      <c r="CI13" s="47" t="str">
        <f t="shared" si="46"/>
        <v/>
      </c>
      <c r="CJ13" s="55" t="str">
        <f t="shared" si="47"/>
        <v/>
      </c>
      <c r="CK13" s="47" t="str">
        <f t="shared" si="48"/>
        <v/>
      </c>
      <c r="CL13" s="53"/>
      <c r="CM13" s="58"/>
      <c r="CN13" s="54"/>
      <c r="CO13" s="55" t="str">
        <f t="shared" si="49"/>
        <v/>
      </c>
      <c r="CP13" s="47" t="str">
        <f t="shared" si="50"/>
        <v/>
      </c>
      <c r="CQ13" s="55" t="str">
        <f t="shared" si="51"/>
        <v/>
      </c>
      <c r="CR13" s="47" t="str">
        <f t="shared" si="52"/>
        <v/>
      </c>
      <c r="CS13" s="53"/>
    </row>
    <row r="14" spans="1:97" s="59" customFormat="1" ht="15.75" customHeight="1" x14ac:dyDescent="0.25">
      <c r="A14" s="44">
        <v>4</v>
      </c>
      <c r="B14" s="46" t="s">
        <v>28</v>
      </c>
      <c r="C14" s="47" t="s">
        <v>30</v>
      </c>
      <c r="D14" s="48">
        <f t="shared" si="0"/>
        <v>15</v>
      </c>
      <c r="E14" s="48">
        <f t="shared" si="1"/>
        <v>15</v>
      </c>
      <c r="F14" s="48">
        <f t="shared" si="1"/>
        <v>0</v>
      </c>
      <c r="G14" s="49">
        <f t="shared" si="2"/>
        <v>3</v>
      </c>
      <c r="H14" s="44"/>
      <c r="I14" s="50" t="str">
        <f t="shared" si="3"/>
        <v/>
      </c>
      <c r="J14" s="51" t="str">
        <f t="shared" si="4"/>
        <v/>
      </c>
      <c r="K14" s="50" t="str">
        <f t="shared" si="5"/>
        <v/>
      </c>
      <c r="L14" s="52" t="str">
        <f t="shared" si="6"/>
        <v/>
      </c>
      <c r="M14" s="50" t="str">
        <f t="shared" si="7"/>
        <v/>
      </c>
      <c r="N14" s="52" t="str">
        <f t="shared" si="8"/>
        <v/>
      </c>
      <c r="O14" s="53"/>
      <c r="P14" s="60"/>
      <c r="Q14" s="54"/>
      <c r="R14" s="55" t="str">
        <f t="shared" si="9"/>
        <v/>
      </c>
      <c r="S14" s="47" t="str">
        <f t="shared" si="10"/>
        <v/>
      </c>
      <c r="T14" s="55" t="str">
        <f t="shared" si="11"/>
        <v/>
      </c>
      <c r="U14" s="47" t="str">
        <f t="shared" si="12"/>
        <v/>
      </c>
      <c r="V14" s="53"/>
      <c r="W14" s="56">
        <v>15</v>
      </c>
      <c r="X14" s="55">
        <f t="shared" si="13"/>
        <v>0.6</v>
      </c>
      <c r="Y14" s="57">
        <f t="shared" si="14"/>
        <v>9</v>
      </c>
      <c r="Z14" s="55">
        <f t="shared" si="15"/>
        <v>0.36</v>
      </c>
      <c r="AA14" s="47">
        <f t="shared" si="16"/>
        <v>26</v>
      </c>
      <c r="AB14" s="55">
        <f t="shared" si="17"/>
        <v>1.04</v>
      </c>
      <c r="AC14" s="47">
        <f t="shared" si="18"/>
        <v>50</v>
      </c>
      <c r="AD14" s="53">
        <v>2</v>
      </c>
      <c r="AE14" s="58">
        <v>15</v>
      </c>
      <c r="AF14" s="54"/>
      <c r="AG14" s="55">
        <f>IF(AK14&gt;0,SUM(AE14:AF14)/25,"")</f>
        <v>0.6</v>
      </c>
      <c r="AH14" s="47">
        <f>IF(AK14&gt;0,AJ14-AE14-AF14,"")</f>
        <v>10</v>
      </c>
      <c r="AI14" s="55">
        <f>IF(AK14&gt;0,AH14/25,"")</f>
        <v>0.4</v>
      </c>
      <c r="AJ14" s="47">
        <f>IF(AK14&gt;0,AK14*25,"")</f>
        <v>25</v>
      </c>
      <c r="AK14" s="131">
        <v>1</v>
      </c>
      <c r="AL14" s="130"/>
      <c r="AM14" s="55" t="str">
        <f>IF(AS14&gt;0,AL14/25,"")</f>
        <v/>
      </c>
      <c r="AN14" s="57" t="str">
        <f>IF(AS14&gt;0,AL14*0.6,"")</f>
        <v/>
      </c>
      <c r="AO14" s="55" t="str">
        <f>IF(AS14&gt;0,AN14/25,"")</f>
        <v/>
      </c>
      <c r="AP14" s="47" t="str">
        <f>IF(AS14&gt;0,AR14-AL14-AN14,"")</f>
        <v/>
      </c>
      <c r="AQ14" s="55" t="str">
        <f>IF(AS14&gt;0,AP14/25,"")</f>
        <v/>
      </c>
      <c r="AR14" s="47" t="str">
        <f>IF(AS14&gt;0,AS14*25,"")</f>
        <v/>
      </c>
      <c r="AS14" s="53"/>
      <c r="AT14" s="129"/>
      <c r="AU14" s="54"/>
      <c r="AV14" s="55" t="str">
        <f t="shared" si="19"/>
        <v/>
      </c>
      <c r="AW14" s="47" t="str">
        <f t="shared" si="20"/>
        <v/>
      </c>
      <c r="AX14" s="55" t="str">
        <f t="shared" si="21"/>
        <v/>
      </c>
      <c r="AY14" s="47" t="str">
        <f t="shared" si="22"/>
        <v/>
      </c>
      <c r="AZ14" s="128"/>
      <c r="BA14" s="56"/>
      <c r="BB14" s="55" t="str">
        <f t="shared" si="23"/>
        <v/>
      </c>
      <c r="BC14" s="57" t="str">
        <f t="shared" si="24"/>
        <v/>
      </c>
      <c r="BD14" s="55" t="str">
        <f t="shared" si="25"/>
        <v/>
      </c>
      <c r="BE14" s="47" t="str">
        <f t="shared" si="26"/>
        <v/>
      </c>
      <c r="BF14" s="55" t="str">
        <f t="shared" si="27"/>
        <v/>
      </c>
      <c r="BG14" s="47" t="str">
        <f t="shared" si="28"/>
        <v/>
      </c>
      <c r="BH14" s="53"/>
      <c r="BI14" s="129"/>
      <c r="BJ14" s="54"/>
      <c r="BK14" s="55" t="str">
        <f t="shared" si="29"/>
        <v/>
      </c>
      <c r="BL14" s="47" t="str">
        <f t="shared" si="30"/>
        <v/>
      </c>
      <c r="BM14" s="55" t="str">
        <f t="shared" si="31"/>
        <v/>
      </c>
      <c r="BN14" s="47" t="str">
        <f t="shared" si="32"/>
        <v/>
      </c>
      <c r="BO14" s="53"/>
      <c r="BP14" s="56"/>
      <c r="BQ14" s="55" t="str">
        <f t="shared" si="33"/>
        <v/>
      </c>
      <c r="BR14" s="57" t="str">
        <f t="shared" si="34"/>
        <v/>
      </c>
      <c r="BS14" s="55" t="str">
        <f t="shared" si="35"/>
        <v/>
      </c>
      <c r="BT14" s="47" t="str">
        <f t="shared" si="36"/>
        <v/>
      </c>
      <c r="BU14" s="55" t="str">
        <f t="shared" si="37"/>
        <v/>
      </c>
      <c r="BV14" s="47" t="str">
        <f t="shared" si="38"/>
        <v/>
      </c>
      <c r="BW14" s="53"/>
      <c r="BX14" s="58"/>
      <c r="BY14" s="54"/>
      <c r="BZ14" s="55" t="str">
        <f t="shared" si="39"/>
        <v/>
      </c>
      <c r="CA14" s="47" t="str">
        <f t="shared" si="40"/>
        <v/>
      </c>
      <c r="CB14" s="55" t="str">
        <f t="shared" si="41"/>
        <v/>
      </c>
      <c r="CC14" s="47" t="str">
        <f t="shared" si="42"/>
        <v/>
      </c>
      <c r="CD14" s="53"/>
      <c r="CE14" s="56"/>
      <c r="CF14" s="55" t="str">
        <f t="shared" si="43"/>
        <v/>
      </c>
      <c r="CG14" s="57" t="str">
        <f t="shared" si="44"/>
        <v/>
      </c>
      <c r="CH14" s="55" t="str">
        <f t="shared" si="45"/>
        <v/>
      </c>
      <c r="CI14" s="47" t="str">
        <f t="shared" si="46"/>
        <v/>
      </c>
      <c r="CJ14" s="55" t="str">
        <f t="shared" si="47"/>
        <v/>
      </c>
      <c r="CK14" s="47" t="str">
        <f t="shared" si="48"/>
        <v/>
      </c>
      <c r="CL14" s="53"/>
      <c r="CM14" s="58"/>
      <c r="CN14" s="54"/>
      <c r="CO14" s="55" t="str">
        <f t="shared" si="49"/>
        <v/>
      </c>
      <c r="CP14" s="47" t="str">
        <f t="shared" si="50"/>
        <v/>
      </c>
      <c r="CQ14" s="55" t="str">
        <f t="shared" si="51"/>
        <v/>
      </c>
      <c r="CR14" s="47" t="str">
        <f t="shared" si="52"/>
        <v/>
      </c>
      <c r="CS14" s="53"/>
    </row>
    <row r="15" spans="1:97" s="59" customFormat="1" ht="15.75" customHeight="1" x14ac:dyDescent="0.25">
      <c r="A15" s="44">
        <v>5</v>
      </c>
      <c r="B15" s="46" t="s">
        <v>57</v>
      </c>
      <c r="C15" s="47" t="s">
        <v>30</v>
      </c>
      <c r="D15" s="48">
        <f t="shared" si="0"/>
        <v>0</v>
      </c>
      <c r="E15" s="48">
        <f t="shared" si="1"/>
        <v>60</v>
      </c>
      <c r="F15" s="48">
        <f t="shared" si="1"/>
        <v>0</v>
      </c>
      <c r="G15" s="49">
        <f t="shared" si="2"/>
        <v>0</v>
      </c>
      <c r="H15" s="44"/>
      <c r="I15" s="50" t="str">
        <f t="shared" si="3"/>
        <v/>
      </c>
      <c r="J15" s="51" t="str">
        <f t="shared" si="4"/>
        <v/>
      </c>
      <c r="K15" s="50" t="str">
        <f t="shared" si="5"/>
        <v/>
      </c>
      <c r="L15" s="52" t="str">
        <f t="shared" si="6"/>
        <v/>
      </c>
      <c r="M15" s="50" t="str">
        <f t="shared" si="7"/>
        <v/>
      </c>
      <c r="N15" s="52" t="str">
        <f t="shared" si="8"/>
        <v/>
      </c>
      <c r="O15" s="53"/>
      <c r="P15" s="60"/>
      <c r="Q15" s="54"/>
      <c r="R15" s="55" t="str">
        <f t="shared" si="9"/>
        <v/>
      </c>
      <c r="S15" s="47" t="str">
        <f t="shared" si="10"/>
        <v/>
      </c>
      <c r="T15" s="55" t="str">
        <f t="shared" si="11"/>
        <v/>
      </c>
      <c r="U15" s="47" t="str">
        <f t="shared" si="12"/>
        <v/>
      </c>
      <c r="V15" s="53"/>
      <c r="W15" s="56"/>
      <c r="X15" s="55" t="str">
        <f t="shared" si="13"/>
        <v/>
      </c>
      <c r="Y15" s="57" t="str">
        <f t="shared" si="14"/>
        <v/>
      </c>
      <c r="Z15" s="55" t="str">
        <f t="shared" si="15"/>
        <v/>
      </c>
      <c r="AA15" s="47" t="str">
        <f t="shared" si="16"/>
        <v/>
      </c>
      <c r="AB15" s="55" t="str">
        <f t="shared" si="17"/>
        <v/>
      </c>
      <c r="AC15" s="47" t="str">
        <f t="shared" si="18"/>
        <v/>
      </c>
      <c r="AD15" s="53"/>
      <c r="AE15" s="58">
        <v>30</v>
      </c>
      <c r="AF15" s="54"/>
      <c r="AG15" s="55" t="str">
        <f t="shared" ref="AG15:AG16" si="53">IF(AK15&gt;0,SUM(AE15:AF15)/25,"")</f>
        <v/>
      </c>
      <c r="AH15" s="47" t="str">
        <f t="shared" ref="AH15:AH16" si="54">IF(AK15&gt;0,AJ15-AE15-AF15,"")</f>
        <v/>
      </c>
      <c r="AI15" s="55" t="str">
        <f t="shared" ref="AI15:AI16" si="55">IF(AK15&gt;0,AH15/25,"")</f>
        <v/>
      </c>
      <c r="AJ15" s="47" t="str">
        <f t="shared" ref="AJ15:AJ16" si="56">IF(AK15&gt;0,AK15*25,"")</f>
        <v/>
      </c>
      <c r="AK15" s="131">
        <v>0</v>
      </c>
      <c r="AL15" s="130"/>
      <c r="AM15" s="55" t="str">
        <f>IF(AS15&gt;0,AL15/25,"")</f>
        <v/>
      </c>
      <c r="AN15" s="57" t="str">
        <f>IF(AS15&gt;0,AL15*0.6,"")</f>
        <v/>
      </c>
      <c r="AO15" s="55" t="str">
        <f>IF(AS15&gt;0,AN15/25,"")</f>
        <v/>
      </c>
      <c r="AP15" s="47" t="str">
        <f>IF(AS15&gt;0,AR15-AL15-AN15,"")</f>
        <v/>
      </c>
      <c r="AQ15" s="55" t="str">
        <f>IF(AS15&gt;0,AP15/25,"")</f>
        <v/>
      </c>
      <c r="AR15" s="47" t="str">
        <f>IF(AS15&gt;0,AS15*25,"")</f>
        <v/>
      </c>
      <c r="AS15" s="53"/>
      <c r="AT15" s="58">
        <v>30</v>
      </c>
      <c r="AU15" s="54"/>
      <c r="AV15" s="55" t="str">
        <f t="shared" si="19"/>
        <v/>
      </c>
      <c r="AW15" s="47" t="str">
        <f t="shared" si="20"/>
        <v/>
      </c>
      <c r="AX15" s="55" t="str">
        <f t="shared" si="21"/>
        <v/>
      </c>
      <c r="AY15" s="47" t="str">
        <f t="shared" si="22"/>
        <v/>
      </c>
      <c r="AZ15" s="131">
        <v>0</v>
      </c>
      <c r="BA15" s="56"/>
      <c r="BB15" s="55" t="str">
        <f t="shared" si="23"/>
        <v/>
      </c>
      <c r="BC15" s="57" t="str">
        <f t="shared" si="24"/>
        <v/>
      </c>
      <c r="BD15" s="55" t="str">
        <f t="shared" si="25"/>
        <v/>
      </c>
      <c r="BE15" s="47" t="str">
        <f t="shared" si="26"/>
        <v/>
      </c>
      <c r="BF15" s="55" t="str">
        <f t="shared" si="27"/>
        <v/>
      </c>
      <c r="BG15" s="47" t="str">
        <f t="shared" si="28"/>
        <v/>
      </c>
      <c r="BH15" s="53"/>
      <c r="BI15" s="129"/>
      <c r="BJ15" s="54"/>
      <c r="BK15" s="55" t="str">
        <f t="shared" si="29"/>
        <v/>
      </c>
      <c r="BL15" s="47" t="str">
        <f t="shared" si="30"/>
        <v/>
      </c>
      <c r="BM15" s="55" t="str">
        <f t="shared" si="31"/>
        <v/>
      </c>
      <c r="BN15" s="47" t="str">
        <f t="shared" si="32"/>
        <v/>
      </c>
      <c r="BO15" s="53"/>
      <c r="BP15" s="56"/>
      <c r="BQ15" s="55" t="str">
        <f t="shared" si="33"/>
        <v/>
      </c>
      <c r="BR15" s="57" t="str">
        <f t="shared" si="34"/>
        <v/>
      </c>
      <c r="BS15" s="55" t="str">
        <f t="shared" si="35"/>
        <v/>
      </c>
      <c r="BT15" s="47" t="str">
        <f t="shared" si="36"/>
        <v/>
      </c>
      <c r="BU15" s="55" t="str">
        <f t="shared" si="37"/>
        <v/>
      </c>
      <c r="BV15" s="47" t="str">
        <f t="shared" si="38"/>
        <v/>
      </c>
      <c r="BW15" s="53"/>
      <c r="BX15" s="58"/>
      <c r="BY15" s="54"/>
      <c r="BZ15" s="55" t="str">
        <f t="shared" si="39"/>
        <v/>
      </c>
      <c r="CA15" s="47" t="str">
        <f t="shared" si="40"/>
        <v/>
      </c>
      <c r="CB15" s="55" t="str">
        <f t="shared" si="41"/>
        <v/>
      </c>
      <c r="CC15" s="47" t="str">
        <f t="shared" si="42"/>
        <v/>
      </c>
      <c r="CD15" s="53"/>
      <c r="CE15" s="56"/>
      <c r="CF15" s="55" t="str">
        <f t="shared" si="43"/>
        <v/>
      </c>
      <c r="CG15" s="57" t="str">
        <f t="shared" si="44"/>
        <v/>
      </c>
      <c r="CH15" s="55" t="str">
        <f t="shared" si="45"/>
        <v/>
      </c>
      <c r="CI15" s="47" t="str">
        <f t="shared" si="46"/>
        <v/>
      </c>
      <c r="CJ15" s="55" t="str">
        <f t="shared" si="47"/>
        <v/>
      </c>
      <c r="CK15" s="47" t="str">
        <f t="shared" si="48"/>
        <v/>
      </c>
      <c r="CL15" s="53"/>
      <c r="CM15" s="58"/>
      <c r="CN15" s="54"/>
      <c r="CO15" s="55" t="str">
        <f t="shared" si="49"/>
        <v/>
      </c>
      <c r="CP15" s="47" t="str">
        <f t="shared" si="50"/>
        <v/>
      </c>
      <c r="CQ15" s="55" t="str">
        <f t="shared" si="51"/>
        <v/>
      </c>
      <c r="CR15" s="47" t="str">
        <f t="shared" si="52"/>
        <v/>
      </c>
      <c r="CS15" s="53"/>
    </row>
    <row r="16" spans="1:97" s="59" customFormat="1" ht="36" customHeight="1" x14ac:dyDescent="0.25">
      <c r="A16" s="44">
        <v>6</v>
      </c>
      <c r="B16" s="46" t="s">
        <v>114</v>
      </c>
      <c r="C16" s="47" t="s">
        <v>30</v>
      </c>
      <c r="D16" s="48">
        <f t="shared" si="0"/>
        <v>0</v>
      </c>
      <c r="E16" s="48">
        <f t="shared" ref="E16" si="57">SUM(P16,AE16,AT16,BI16,BX16,CM16)</f>
        <v>0</v>
      </c>
      <c r="F16" s="48">
        <f t="shared" ref="F16" si="58">SUM(Q16,AF16,AU16,BJ16,BY16,CN16)</f>
        <v>15</v>
      </c>
      <c r="G16" s="49">
        <f t="shared" si="2"/>
        <v>1</v>
      </c>
      <c r="H16" s="44"/>
      <c r="I16" s="50" t="str">
        <f t="shared" si="3"/>
        <v/>
      </c>
      <c r="J16" s="51" t="str">
        <f t="shared" si="4"/>
        <v/>
      </c>
      <c r="K16" s="50" t="str">
        <f t="shared" si="5"/>
        <v/>
      </c>
      <c r="L16" s="52" t="str">
        <f t="shared" si="6"/>
        <v/>
      </c>
      <c r="M16" s="50" t="str">
        <f t="shared" si="7"/>
        <v/>
      </c>
      <c r="N16" s="52" t="str">
        <f t="shared" si="8"/>
        <v/>
      </c>
      <c r="O16" s="53"/>
      <c r="P16" s="60"/>
      <c r="Q16" s="54"/>
      <c r="R16" s="55" t="str">
        <f t="shared" si="9"/>
        <v/>
      </c>
      <c r="S16" s="47" t="str">
        <f t="shared" si="10"/>
        <v/>
      </c>
      <c r="T16" s="55" t="str">
        <f t="shared" si="11"/>
        <v/>
      </c>
      <c r="U16" s="47" t="str">
        <f t="shared" si="12"/>
        <v/>
      </c>
      <c r="V16" s="53"/>
      <c r="W16" s="56"/>
      <c r="X16" s="55" t="str">
        <f t="shared" si="13"/>
        <v/>
      </c>
      <c r="Y16" s="57" t="str">
        <f t="shared" si="14"/>
        <v/>
      </c>
      <c r="Z16" s="55" t="str">
        <f t="shared" si="15"/>
        <v/>
      </c>
      <c r="AA16" s="47" t="str">
        <f t="shared" si="16"/>
        <v/>
      </c>
      <c r="AB16" s="55" t="str">
        <f t="shared" si="17"/>
        <v/>
      </c>
      <c r="AC16" s="47" t="str">
        <f t="shared" si="18"/>
        <v/>
      </c>
      <c r="AD16" s="53"/>
      <c r="AE16" s="58"/>
      <c r="AF16" s="54"/>
      <c r="AG16" s="55" t="str">
        <f t="shared" si="53"/>
        <v/>
      </c>
      <c r="AH16" s="47" t="str">
        <f t="shared" si="54"/>
        <v/>
      </c>
      <c r="AI16" s="55" t="str">
        <f t="shared" si="55"/>
        <v/>
      </c>
      <c r="AJ16" s="47" t="str">
        <f t="shared" si="56"/>
        <v/>
      </c>
      <c r="AK16" s="131"/>
      <c r="AL16" s="130"/>
      <c r="AM16" s="55"/>
      <c r="AN16" s="57"/>
      <c r="AO16" s="55"/>
      <c r="AP16" s="47"/>
      <c r="AQ16" s="55"/>
      <c r="AR16" s="47"/>
      <c r="AS16" s="53"/>
      <c r="AT16" s="58"/>
      <c r="AU16" s="54"/>
      <c r="AV16" s="55" t="str">
        <f t="shared" si="19"/>
        <v/>
      </c>
      <c r="AW16" s="47" t="str">
        <f t="shared" si="20"/>
        <v/>
      </c>
      <c r="AX16" s="55" t="str">
        <f t="shared" si="21"/>
        <v/>
      </c>
      <c r="AY16" s="47" t="str">
        <f t="shared" si="22"/>
        <v/>
      </c>
      <c r="AZ16" s="131"/>
      <c r="BA16" s="56"/>
      <c r="BB16" s="55" t="str">
        <f t="shared" si="23"/>
        <v/>
      </c>
      <c r="BC16" s="57" t="str">
        <f t="shared" si="24"/>
        <v/>
      </c>
      <c r="BD16" s="55" t="str">
        <f t="shared" si="25"/>
        <v/>
      </c>
      <c r="BE16" s="47" t="str">
        <f t="shared" si="26"/>
        <v/>
      </c>
      <c r="BF16" s="55" t="str">
        <f t="shared" si="27"/>
        <v/>
      </c>
      <c r="BG16" s="47" t="str">
        <f t="shared" si="28"/>
        <v/>
      </c>
      <c r="BH16" s="53"/>
      <c r="BI16" s="129"/>
      <c r="BJ16" s="54">
        <v>15</v>
      </c>
      <c r="BK16" s="55">
        <f t="shared" si="29"/>
        <v>0.6</v>
      </c>
      <c r="BL16" s="47">
        <f t="shared" si="30"/>
        <v>10</v>
      </c>
      <c r="BM16" s="55">
        <f t="shared" si="31"/>
        <v>0.4</v>
      </c>
      <c r="BN16" s="47">
        <f t="shared" si="32"/>
        <v>25</v>
      </c>
      <c r="BO16" s="53">
        <v>1</v>
      </c>
      <c r="BP16" s="56"/>
      <c r="BQ16" s="55" t="str">
        <f t="shared" si="33"/>
        <v/>
      </c>
      <c r="BR16" s="57" t="str">
        <f t="shared" si="34"/>
        <v/>
      </c>
      <c r="BS16" s="55" t="str">
        <f t="shared" si="35"/>
        <v/>
      </c>
      <c r="BT16" s="47" t="str">
        <f t="shared" si="36"/>
        <v/>
      </c>
      <c r="BU16" s="55" t="str">
        <f t="shared" si="37"/>
        <v/>
      </c>
      <c r="BV16" s="47" t="str">
        <f t="shared" si="38"/>
        <v/>
      </c>
      <c r="BW16" s="53"/>
      <c r="BX16" s="58"/>
      <c r="BY16" s="54"/>
      <c r="BZ16" s="55" t="str">
        <f t="shared" si="39"/>
        <v/>
      </c>
      <c r="CA16" s="47" t="str">
        <f t="shared" si="40"/>
        <v/>
      </c>
      <c r="CB16" s="55" t="str">
        <f t="shared" si="41"/>
        <v/>
      </c>
      <c r="CC16" s="47" t="str">
        <f t="shared" si="42"/>
        <v/>
      </c>
      <c r="CD16" s="53"/>
      <c r="CE16" s="56"/>
      <c r="CF16" s="55" t="str">
        <f t="shared" si="43"/>
        <v/>
      </c>
      <c r="CG16" s="57" t="str">
        <f t="shared" si="44"/>
        <v/>
      </c>
      <c r="CH16" s="55" t="str">
        <f t="shared" si="45"/>
        <v/>
      </c>
      <c r="CI16" s="47" t="str">
        <f t="shared" si="46"/>
        <v/>
      </c>
      <c r="CJ16" s="55" t="str">
        <f t="shared" si="47"/>
        <v/>
      </c>
      <c r="CK16" s="47" t="str">
        <f t="shared" si="48"/>
        <v/>
      </c>
      <c r="CL16" s="53"/>
      <c r="CM16" s="58"/>
      <c r="CN16" s="54"/>
      <c r="CO16" s="55" t="str">
        <f t="shared" si="49"/>
        <v/>
      </c>
      <c r="CP16" s="47" t="str">
        <f t="shared" si="50"/>
        <v/>
      </c>
      <c r="CQ16" s="55" t="str">
        <f t="shared" si="51"/>
        <v/>
      </c>
      <c r="CR16" s="47" t="str">
        <f t="shared" si="52"/>
        <v/>
      </c>
      <c r="CS16" s="53"/>
    </row>
    <row r="17" spans="1:97" s="59" customFormat="1" ht="15.75" customHeight="1" x14ac:dyDescent="0.25">
      <c r="A17" s="44">
        <v>6</v>
      </c>
      <c r="B17" s="46" t="s">
        <v>109</v>
      </c>
      <c r="C17" s="47" t="s">
        <v>30</v>
      </c>
      <c r="D17" s="48">
        <f t="shared" si="0"/>
        <v>30</v>
      </c>
      <c r="E17" s="48">
        <f t="shared" ref="E17:F19" si="59">SUM(P17,AE17,AT17,BI17,BX17,CM17)</f>
        <v>0</v>
      </c>
      <c r="F17" s="48">
        <f t="shared" si="59"/>
        <v>0</v>
      </c>
      <c r="G17" s="49">
        <f t="shared" si="2"/>
        <v>2</v>
      </c>
      <c r="H17" s="44"/>
      <c r="I17" s="50" t="str">
        <f t="shared" si="3"/>
        <v/>
      </c>
      <c r="J17" s="51" t="str">
        <f t="shared" si="4"/>
        <v/>
      </c>
      <c r="K17" s="50" t="str">
        <f t="shared" si="5"/>
        <v/>
      </c>
      <c r="L17" s="52" t="str">
        <f t="shared" si="6"/>
        <v/>
      </c>
      <c r="M17" s="50" t="str">
        <f t="shared" si="7"/>
        <v/>
      </c>
      <c r="N17" s="52" t="str">
        <f t="shared" si="8"/>
        <v/>
      </c>
      <c r="O17" s="53"/>
      <c r="P17" s="60"/>
      <c r="Q17" s="54"/>
      <c r="R17" s="55" t="str">
        <f t="shared" si="9"/>
        <v/>
      </c>
      <c r="S17" s="47" t="str">
        <f t="shared" si="10"/>
        <v/>
      </c>
      <c r="T17" s="55" t="str">
        <f t="shared" si="11"/>
        <v/>
      </c>
      <c r="U17" s="47" t="str">
        <f t="shared" si="12"/>
        <v/>
      </c>
      <c r="V17" s="53"/>
      <c r="W17" s="56">
        <v>30</v>
      </c>
      <c r="X17" s="55">
        <f t="shared" si="13"/>
        <v>1.2</v>
      </c>
      <c r="Y17" s="57">
        <f t="shared" si="14"/>
        <v>18</v>
      </c>
      <c r="Z17" s="55">
        <f t="shared" si="15"/>
        <v>0.72</v>
      </c>
      <c r="AA17" s="47">
        <f t="shared" si="16"/>
        <v>2</v>
      </c>
      <c r="AB17" s="55">
        <f t="shared" si="17"/>
        <v>0.08</v>
      </c>
      <c r="AC17" s="47">
        <f t="shared" si="18"/>
        <v>50</v>
      </c>
      <c r="AD17" s="53">
        <v>2</v>
      </c>
      <c r="AE17" s="58"/>
      <c r="AF17" s="54"/>
      <c r="AG17" s="55" t="str">
        <f>IF(AK17&gt;0,SUM(AE17:AF17)/25,"")</f>
        <v/>
      </c>
      <c r="AH17" s="47" t="str">
        <f>IF(AK17&gt;0,AJ17-AE17-AF17,"")</f>
        <v/>
      </c>
      <c r="AI17" s="55" t="str">
        <f>IF(AK17&gt;0,AH17/25,"")</f>
        <v/>
      </c>
      <c r="AJ17" s="47" t="str">
        <f>IF(AK17&gt;0,AK17*25,"")</f>
        <v/>
      </c>
      <c r="AK17" s="128"/>
      <c r="AL17" s="130"/>
      <c r="AM17" s="55" t="str">
        <f>IF(AS17&gt;0,AL17/25,"")</f>
        <v/>
      </c>
      <c r="AN17" s="57" t="str">
        <f>IF(AS17&gt;0,AL17*0.6,"")</f>
        <v/>
      </c>
      <c r="AO17" s="55" t="str">
        <f>IF(AS17&gt;0,AN17/25,"")</f>
        <v/>
      </c>
      <c r="AP17" s="47" t="str">
        <f>IF(AS17&gt;0,AR17-AL17-AN17,"")</f>
        <v/>
      </c>
      <c r="AQ17" s="55" t="str">
        <f>IF(AS17&gt;0,AP17/25,"")</f>
        <v/>
      </c>
      <c r="AR17" s="47" t="str">
        <f>IF(AS17&gt;0,AS17*25,"")</f>
        <v/>
      </c>
      <c r="AS17" s="53"/>
      <c r="AT17" s="129"/>
      <c r="AU17" s="54"/>
      <c r="AV17" s="55" t="str">
        <f t="shared" si="19"/>
        <v/>
      </c>
      <c r="AW17" s="47" t="str">
        <f t="shared" si="20"/>
        <v/>
      </c>
      <c r="AX17" s="55" t="str">
        <f t="shared" si="21"/>
        <v/>
      </c>
      <c r="AY17" s="47" t="str">
        <f t="shared" si="22"/>
        <v/>
      </c>
      <c r="AZ17" s="128"/>
      <c r="BA17" s="56"/>
      <c r="BB17" s="55" t="str">
        <f t="shared" si="23"/>
        <v/>
      </c>
      <c r="BC17" s="57" t="str">
        <f t="shared" si="24"/>
        <v/>
      </c>
      <c r="BD17" s="55" t="str">
        <f t="shared" si="25"/>
        <v/>
      </c>
      <c r="BE17" s="47" t="str">
        <f t="shared" si="26"/>
        <v/>
      </c>
      <c r="BF17" s="55" t="str">
        <f t="shared" si="27"/>
        <v/>
      </c>
      <c r="BG17" s="47" t="str">
        <f t="shared" si="28"/>
        <v/>
      </c>
      <c r="BH17" s="53"/>
      <c r="BI17" s="129"/>
      <c r="BJ17" s="54"/>
      <c r="BK17" s="55" t="str">
        <f t="shared" si="29"/>
        <v/>
      </c>
      <c r="BL17" s="47" t="str">
        <f t="shared" si="30"/>
        <v/>
      </c>
      <c r="BM17" s="55" t="str">
        <f t="shared" si="31"/>
        <v/>
      </c>
      <c r="BN17" s="47" t="str">
        <f t="shared" si="32"/>
        <v/>
      </c>
      <c r="BO17" s="53"/>
      <c r="BP17" s="56"/>
      <c r="BQ17" s="55" t="str">
        <f t="shared" si="33"/>
        <v/>
      </c>
      <c r="BR17" s="57" t="str">
        <f t="shared" si="34"/>
        <v/>
      </c>
      <c r="BS17" s="55" t="str">
        <f t="shared" si="35"/>
        <v/>
      </c>
      <c r="BT17" s="47" t="str">
        <f t="shared" si="36"/>
        <v/>
      </c>
      <c r="BU17" s="55" t="str">
        <f t="shared" si="37"/>
        <v/>
      </c>
      <c r="BV17" s="47" t="str">
        <f t="shared" si="38"/>
        <v/>
      </c>
      <c r="BW17" s="53"/>
      <c r="BX17" s="58"/>
      <c r="BY17" s="54"/>
      <c r="BZ17" s="55" t="str">
        <f t="shared" si="39"/>
        <v/>
      </c>
      <c r="CA17" s="47" t="str">
        <f t="shared" si="40"/>
        <v/>
      </c>
      <c r="CB17" s="55" t="str">
        <f t="shared" si="41"/>
        <v/>
      </c>
      <c r="CC17" s="47" t="str">
        <f t="shared" si="42"/>
        <v/>
      </c>
      <c r="CD17" s="53"/>
      <c r="CE17" s="56"/>
      <c r="CF17" s="55" t="str">
        <f t="shared" si="43"/>
        <v/>
      </c>
      <c r="CG17" s="57" t="str">
        <f t="shared" si="44"/>
        <v/>
      </c>
      <c r="CH17" s="55" t="str">
        <f t="shared" si="45"/>
        <v/>
      </c>
      <c r="CI17" s="47" t="str">
        <f t="shared" si="46"/>
        <v/>
      </c>
      <c r="CJ17" s="55" t="str">
        <f t="shared" si="47"/>
        <v/>
      </c>
      <c r="CK17" s="47" t="str">
        <f t="shared" si="48"/>
        <v/>
      </c>
      <c r="CL17" s="53"/>
      <c r="CM17" s="58"/>
      <c r="CN17" s="54"/>
      <c r="CO17" s="55" t="str">
        <f t="shared" si="49"/>
        <v/>
      </c>
      <c r="CP17" s="47" t="str">
        <f t="shared" si="50"/>
        <v/>
      </c>
      <c r="CQ17" s="55" t="str">
        <f t="shared" si="51"/>
        <v/>
      </c>
      <c r="CR17" s="47" t="str">
        <f t="shared" si="52"/>
        <v/>
      </c>
      <c r="CS17" s="53"/>
    </row>
    <row r="18" spans="1:97" s="59" customFormat="1" ht="33.75" customHeight="1" thickBot="1" x14ac:dyDescent="0.3">
      <c r="A18" s="44">
        <v>7</v>
      </c>
      <c r="B18" s="46" t="s">
        <v>108</v>
      </c>
      <c r="C18" s="47">
        <v>3</v>
      </c>
      <c r="D18" s="48">
        <f t="shared" si="0"/>
        <v>30</v>
      </c>
      <c r="E18" s="48">
        <f t="shared" si="59"/>
        <v>0</v>
      </c>
      <c r="F18" s="48">
        <f t="shared" si="59"/>
        <v>0</v>
      </c>
      <c r="G18" s="49">
        <f t="shared" si="2"/>
        <v>2</v>
      </c>
      <c r="H18" s="62"/>
      <c r="I18" s="50" t="str">
        <f t="shared" si="3"/>
        <v/>
      </c>
      <c r="J18" s="51" t="str">
        <f t="shared" si="4"/>
        <v/>
      </c>
      <c r="K18" s="50" t="str">
        <f t="shared" si="5"/>
        <v/>
      </c>
      <c r="L18" s="52" t="str">
        <f t="shared" si="6"/>
        <v/>
      </c>
      <c r="M18" s="50" t="str">
        <f t="shared" si="7"/>
        <v/>
      </c>
      <c r="N18" s="52" t="str">
        <f t="shared" si="8"/>
        <v/>
      </c>
      <c r="O18" s="53"/>
      <c r="P18" s="63"/>
      <c r="Q18" s="54"/>
      <c r="R18" s="55" t="str">
        <f t="shared" si="9"/>
        <v/>
      </c>
      <c r="S18" s="47" t="str">
        <f t="shared" si="10"/>
        <v/>
      </c>
      <c r="T18" s="55" t="str">
        <f t="shared" si="11"/>
        <v/>
      </c>
      <c r="U18" s="47" t="str">
        <f t="shared" si="12"/>
        <v/>
      </c>
      <c r="V18" s="53"/>
      <c r="W18" s="56"/>
      <c r="X18" s="55" t="str">
        <f t="shared" si="13"/>
        <v/>
      </c>
      <c r="Y18" s="57" t="str">
        <f t="shared" si="14"/>
        <v/>
      </c>
      <c r="Z18" s="55" t="str">
        <f t="shared" si="15"/>
        <v/>
      </c>
      <c r="AA18" s="47" t="str">
        <f t="shared" si="16"/>
        <v/>
      </c>
      <c r="AB18" s="55" t="str">
        <f t="shared" si="17"/>
        <v/>
      </c>
      <c r="AC18" s="47" t="str">
        <f t="shared" si="18"/>
        <v/>
      </c>
      <c r="AD18" s="53"/>
      <c r="AE18" s="58"/>
      <c r="AF18" s="54"/>
      <c r="AG18" s="55" t="str">
        <f>IF(AK18&gt;0,SUM(AE18:AF18)/25,"")</f>
        <v/>
      </c>
      <c r="AH18" s="47" t="str">
        <f>IF(AK18&gt;0,AJ18-AE18-AF18,"")</f>
        <v/>
      </c>
      <c r="AI18" s="55" t="str">
        <f>IF(AK18&gt;0,AH18/25,"")</f>
        <v/>
      </c>
      <c r="AJ18" s="47" t="str">
        <f>IF(AK18&gt;0,AK18*25,"")</f>
        <v/>
      </c>
      <c r="AK18" s="64"/>
      <c r="AL18" s="65">
        <v>30</v>
      </c>
      <c r="AM18" s="55">
        <f>IF(AS18&gt;0,AL18/25,"")</f>
        <v>1.2</v>
      </c>
      <c r="AN18" s="57">
        <f>IF(AS18&gt;0,AL18*0.6,"")</f>
        <v>18</v>
      </c>
      <c r="AO18" s="55">
        <f>IF(AS18&gt;0,AN18/25,"")</f>
        <v>0.72</v>
      </c>
      <c r="AP18" s="47">
        <f>IF(AS18&gt;0,AR18-AL18-AN18,"")</f>
        <v>2</v>
      </c>
      <c r="AQ18" s="55">
        <f>IF(AS18&gt;0,AP18/25,"")</f>
        <v>0.08</v>
      </c>
      <c r="AR18" s="47">
        <f>IF(AS18&gt;0,AS18*25,"")</f>
        <v>50</v>
      </c>
      <c r="AS18" s="53">
        <v>2</v>
      </c>
      <c r="AT18" s="65"/>
      <c r="AU18" s="54"/>
      <c r="AV18" s="55" t="str">
        <f t="shared" si="19"/>
        <v/>
      </c>
      <c r="AW18" s="47" t="str">
        <f t="shared" si="20"/>
        <v/>
      </c>
      <c r="AX18" s="55" t="str">
        <f t="shared" si="21"/>
        <v/>
      </c>
      <c r="AY18" s="47" t="str">
        <f t="shared" si="22"/>
        <v/>
      </c>
      <c r="AZ18" s="64"/>
      <c r="BA18" s="56"/>
      <c r="BB18" s="55" t="str">
        <f t="shared" si="23"/>
        <v/>
      </c>
      <c r="BC18" s="57" t="str">
        <f t="shared" si="24"/>
        <v/>
      </c>
      <c r="BD18" s="55" t="str">
        <f t="shared" si="25"/>
        <v/>
      </c>
      <c r="BE18" s="47" t="str">
        <f t="shared" si="26"/>
        <v/>
      </c>
      <c r="BF18" s="55" t="str">
        <f t="shared" si="27"/>
        <v/>
      </c>
      <c r="BG18" s="47" t="str">
        <f t="shared" si="28"/>
        <v/>
      </c>
      <c r="BH18" s="53"/>
      <c r="BI18" s="65"/>
      <c r="BJ18" s="54"/>
      <c r="BK18" s="55" t="str">
        <f t="shared" si="29"/>
        <v/>
      </c>
      <c r="BL18" s="47" t="str">
        <f t="shared" si="30"/>
        <v/>
      </c>
      <c r="BM18" s="55" t="str">
        <f t="shared" si="31"/>
        <v/>
      </c>
      <c r="BN18" s="47" t="str">
        <f t="shared" si="32"/>
        <v/>
      </c>
      <c r="BO18" s="53"/>
      <c r="BP18" s="56"/>
      <c r="BQ18" s="55" t="str">
        <f t="shared" si="33"/>
        <v/>
      </c>
      <c r="BR18" s="57" t="str">
        <f t="shared" si="34"/>
        <v/>
      </c>
      <c r="BS18" s="55" t="str">
        <f t="shared" si="35"/>
        <v/>
      </c>
      <c r="BT18" s="47" t="str">
        <f t="shared" si="36"/>
        <v/>
      </c>
      <c r="BU18" s="55" t="str">
        <f t="shared" si="37"/>
        <v/>
      </c>
      <c r="BV18" s="47" t="str">
        <f t="shared" si="38"/>
        <v/>
      </c>
      <c r="BW18" s="53"/>
      <c r="BX18" s="58"/>
      <c r="BY18" s="54"/>
      <c r="BZ18" s="55" t="str">
        <f t="shared" si="39"/>
        <v/>
      </c>
      <c r="CA18" s="47" t="str">
        <f t="shared" si="40"/>
        <v/>
      </c>
      <c r="CB18" s="55" t="str">
        <f t="shared" si="41"/>
        <v/>
      </c>
      <c r="CC18" s="47" t="str">
        <f t="shared" si="42"/>
        <v/>
      </c>
      <c r="CD18" s="53"/>
      <c r="CE18" s="56"/>
      <c r="CF18" s="55" t="str">
        <f t="shared" si="43"/>
        <v/>
      </c>
      <c r="CG18" s="57" t="str">
        <f t="shared" si="44"/>
        <v/>
      </c>
      <c r="CH18" s="55" t="str">
        <f t="shared" si="45"/>
        <v/>
      </c>
      <c r="CI18" s="47" t="str">
        <f t="shared" si="46"/>
        <v/>
      </c>
      <c r="CJ18" s="55" t="str">
        <f t="shared" si="47"/>
        <v/>
      </c>
      <c r="CK18" s="47" t="str">
        <f t="shared" si="48"/>
        <v/>
      </c>
      <c r="CL18" s="53"/>
      <c r="CM18" s="58"/>
      <c r="CN18" s="54"/>
      <c r="CO18" s="55" t="str">
        <f t="shared" si="49"/>
        <v/>
      </c>
      <c r="CP18" s="47" t="str">
        <f t="shared" si="50"/>
        <v/>
      </c>
      <c r="CQ18" s="55" t="str">
        <f t="shared" si="51"/>
        <v/>
      </c>
      <c r="CR18" s="47" t="str">
        <f t="shared" si="52"/>
        <v/>
      </c>
      <c r="CS18" s="53"/>
    </row>
    <row r="19" spans="1:97" ht="17.45" customHeight="1" thickTop="1" thickBot="1" x14ac:dyDescent="0.3">
      <c r="A19" s="170" t="s">
        <v>16</v>
      </c>
      <c r="B19" s="171"/>
      <c r="C19" s="172"/>
      <c r="D19" s="66">
        <f t="shared" si="0"/>
        <v>90</v>
      </c>
      <c r="E19" s="66">
        <f t="shared" si="59"/>
        <v>195</v>
      </c>
      <c r="F19" s="66">
        <f t="shared" si="59"/>
        <v>15</v>
      </c>
      <c r="G19" s="67">
        <f t="shared" si="2"/>
        <v>18</v>
      </c>
      <c r="H19" s="68">
        <f t="shared" ref="H19:AM19" si="60">SUM(H12:H18)</f>
        <v>15</v>
      </c>
      <c r="I19" s="69">
        <f t="shared" si="60"/>
        <v>0.6</v>
      </c>
      <c r="J19" s="70">
        <f t="shared" si="60"/>
        <v>9</v>
      </c>
      <c r="K19" s="69">
        <f t="shared" si="60"/>
        <v>0.36</v>
      </c>
      <c r="L19" s="71">
        <f t="shared" si="60"/>
        <v>26</v>
      </c>
      <c r="M19" s="69">
        <f t="shared" si="60"/>
        <v>1.04</v>
      </c>
      <c r="N19" s="71">
        <f t="shared" si="60"/>
        <v>50</v>
      </c>
      <c r="O19" s="72">
        <f t="shared" si="60"/>
        <v>2</v>
      </c>
      <c r="P19" s="73">
        <f t="shared" si="60"/>
        <v>60</v>
      </c>
      <c r="Q19" s="74">
        <f t="shared" si="60"/>
        <v>0</v>
      </c>
      <c r="R19" s="69">
        <f t="shared" si="60"/>
        <v>2.4</v>
      </c>
      <c r="S19" s="71">
        <f t="shared" si="60"/>
        <v>40</v>
      </c>
      <c r="T19" s="69">
        <f t="shared" si="60"/>
        <v>1.6</v>
      </c>
      <c r="U19" s="71">
        <f t="shared" si="60"/>
        <v>100</v>
      </c>
      <c r="V19" s="72">
        <f t="shared" si="60"/>
        <v>4</v>
      </c>
      <c r="W19" s="68">
        <f t="shared" si="60"/>
        <v>45</v>
      </c>
      <c r="X19" s="69">
        <f t="shared" si="60"/>
        <v>1.7999999999999998</v>
      </c>
      <c r="Y19" s="70">
        <f t="shared" si="60"/>
        <v>27</v>
      </c>
      <c r="Z19" s="69">
        <f t="shared" si="60"/>
        <v>1.08</v>
      </c>
      <c r="AA19" s="71">
        <f t="shared" si="60"/>
        <v>28</v>
      </c>
      <c r="AB19" s="69">
        <f t="shared" si="60"/>
        <v>1.1200000000000001</v>
      </c>
      <c r="AC19" s="71">
        <f t="shared" si="60"/>
        <v>100</v>
      </c>
      <c r="AD19" s="72">
        <f t="shared" si="60"/>
        <v>4</v>
      </c>
      <c r="AE19" s="73">
        <f t="shared" si="60"/>
        <v>105</v>
      </c>
      <c r="AF19" s="74">
        <f t="shared" si="60"/>
        <v>0</v>
      </c>
      <c r="AG19" s="69">
        <f t="shared" si="60"/>
        <v>3</v>
      </c>
      <c r="AH19" s="71">
        <f t="shared" si="60"/>
        <v>50</v>
      </c>
      <c r="AI19" s="69">
        <f t="shared" si="60"/>
        <v>2</v>
      </c>
      <c r="AJ19" s="71">
        <f t="shared" si="60"/>
        <v>125</v>
      </c>
      <c r="AK19" s="72">
        <f t="shared" si="60"/>
        <v>5</v>
      </c>
      <c r="AL19" s="68">
        <f t="shared" si="60"/>
        <v>30</v>
      </c>
      <c r="AM19" s="69">
        <f t="shared" si="60"/>
        <v>1.2</v>
      </c>
      <c r="AN19" s="70">
        <f t="shared" ref="AN19:BS19" si="61">SUM(AN12:AN18)</f>
        <v>18</v>
      </c>
      <c r="AO19" s="69">
        <f t="shared" si="61"/>
        <v>0.72</v>
      </c>
      <c r="AP19" s="71">
        <f t="shared" si="61"/>
        <v>2</v>
      </c>
      <c r="AQ19" s="69">
        <f t="shared" si="61"/>
        <v>0.08</v>
      </c>
      <c r="AR19" s="75">
        <f t="shared" si="61"/>
        <v>50</v>
      </c>
      <c r="AS19" s="72">
        <f t="shared" si="61"/>
        <v>2</v>
      </c>
      <c r="AT19" s="73">
        <f t="shared" si="61"/>
        <v>30</v>
      </c>
      <c r="AU19" s="74">
        <f t="shared" si="61"/>
        <v>0</v>
      </c>
      <c r="AV19" s="69">
        <f t="shared" si="61"/>
        <v>0</v>
      </c>
      <c r="AW19" s="71">
        <f t="shared" si="61"/>
        <v>0</v>
      </c>
      <c r="AX19" s="69">
        <f t="shared" si="61"/>
        <v>0</v>
      </c>
      <c r="AY19" s="71">
        <f t="shared" si="61"/>
        <v>0</v>
      </c>
      <c r="AZ19" s="72">
        <f t="shared" si="61"/>
        <v>0</v>
      </c>
      <c r="BA19" s="68">
        <f t="shared" si="61"/>
        <v>0</v>
      </c>
      <c r="BB19" s="69">
        <f t="shared" si="61"/>
        <v>0</v>
      </c>
      <c r="BC19" s="70">
        <f t="shared" si="61"/>
        <v>0</v>
      </c>
      <c r="BD19" s="69">
        <f t="shared" si="61"/>
        <v>0</v>
      </c>
      <c r="BE19" s="71">
        <f t="shared" si="61"/>
        <v>0</v>
      </c>
      <c r="BF19" s="69">
        <f t="shared" si="61"/>
        <v>0</v>
      </c>
      <c r="BG19" s="71">
        <f t="shared" si="61"/>
        <v>0</v>
      </c>
      <c r="BH19" s="72">
        <f t="shared" si="61"/>
        <v>0</v>
      </c>
      <c r="BI19" s="73">
        <f t="shared" si="61"/>
        <v>0</v>
      </c>
      <c r="BJ19" s="74">
        <f t="shared" si="61"/>
        <v>15</v>
      </c>
      <c r="BK19" s="69">
        <f t="shared" si="61"/>
        <v>0.6</v>
      </c>
      <c r="BL19" s="71">
        <f t="shared" si="61"/>
        <v>10</v>
      </c>
      <c r="BM19" s="69">
        <f t="shared" si="61"/>
        <v>0.4</v>
      </c>
      <c r="BN19" s="71">
        <f t="shared" si="61"/>
        <v>25</v>
      </c>
      <c r="BO19" s="72">
        <f t="shared" si="61"/>
        <v>1</v>
      </c>
      <c r="BP19" s="68">
        <f t="shared" si="61"/>
        <v>0</v>
      </c>
      <c r="BQ19" s="69">
        <f t="shared" si="61"/>
        <v>0</v>
      </c>
      <c r="BR19" s="70">
        <f t="shared" si="61"/>
        <v>0</v>
      </c>
      <c r="BS19" s="69">
        <f t="shared" si="61"/>
        <v>0</v>
      </c>
      <c r="BT19" s="71">
        <f t="shared" ref="BT19:CS19" si="62">SUM(BT12:BT18)</f>
        <v>0</v>
      </c>
      <c r="BU19" s="69">
        <f t="shared" si="62"/>
        <v>0</v>
      </c>
      <c r="BV19" s="71">
        <f t="shared" si="62"/>
        <v>0</v>
      </c>
      <c r="BW19" s="72">
        <f t="shared" si="62"/>
        <v>0</v>
      </c>
      <c r="BX19" s="73">
        <f t="shared" si="62"/>
        <v>0</v>
      </c>
      <c r="BY19" s="74">
        <f t="shared" si="62"/>
        <v>0</v>
      </c>
      <c r="BZ19" s="69">
        <f t="shared" si="62"/>
        <v>0</v>
      </c>
      <c r="CA19" s="71">
        <f t="shared" si="62"/>
        <v>0</v>
      </c>
      <c r="CB19" s="69">
        <f t="shared" si="62"/>
        <v>0</v>
      </c>
      <c r="CC19" s="71">
        <f t="shared" si="62"/>
        <v>0</v>
      </c>
      <c r="CD19" s="72">
        <f t="shared" si="62"/>
        <v>0</v>
      </c>
      <c r="CE19" s="68">
        <f t="shared" si="62"/>
        <v>0</v>
      </c>
      <c r="CF19" s="69">
        <f t="shared" si="62"/>
        <v>0</v>
      </c>
      <c r="CG19" s="70">
        <f t="shared" si="62"/>
        <v>0</v>
      </c>
      <c r="CH19" s="69">
        <f t="shared" si="62"/>
        <v>0</v>
      </c>
      <c r="CI19" s="71">
        <f t="shared" si="62"/>
        <v>0</v>
      </c>
      <c r="CJ19" s="69">
        <f t="shared" si="62"/>
        <v>0</v>
      </c>
      <c r="CK19" s="71">
        <f t="shared" si="62"/>
        <v>0</v>
      </c>
      <c r="CL19" s="72">
        <f t="shared" si="62"/>
        <v>0</v>
      </c>
      <c r="CM19" s="73">
        <f t="shared" si="62"/>
        <v>0</v>
      </c>
      <c r="CN19" s="74">
        <f t="shared" si="62"/>
        <v>0</v>
      </c>
      <c r="CO19" s="69">
        <f t="shared" si="62"/>
        <v>0</v>
      </c>
      <c r="CP19" s="71">
        <f t="shared" si="62"/>
        <v>0</v>
      </c>
      <c r="CQ19" s="69">
        <f t="shared" si="62"/>
        <v>0</v>
      </c>
      <c r="CR19" s="71">
        <f t="shared" si="62"/>
        <v>0</v>
      </c>
      <c r="CS19" s="72">
        <f t="shared" si="62"/>
        <v>0</v>
      </c>
    </row>
    <row r="20" spans="1:97" x14ac:dyDescent="0.25">
      <c r="A20" s="77" t="s">
        <v>8</v>
      </c>
      <c r="B20" s="151" t="s">
        <v>107</v>
      </c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  <c r="BE20" s="152"/>
      <c r="BF20" s="152"/>
      <c r="BG20" s="152"/>
      <c r="BH20" s="152"/>
      <c r="BI20" s="152"/>
      <c r="BJ20" s="152"/>
      <c r="BK20" s="152"/>
      <c r="BL20" s="152"/>
      <c r="BM20" s="152"/>
      <c r="BN20" s="152"/>
      <c r="BO20" s="152"/>
      <c r="BP20" s="152"/>
      <c r="BQ20" s="152"/>
      <c r="BR20" s="152"/>
      <c r="BS20" s="152"/>
      <c r="BT20" s="152"/>
      <c r="BU20" s="152"/>
      <c r="BV20" s="152"/>
      <c r="BW20" s="152"/>
      <c r="BX20" s="152"/>
      <c r="BY20" s="152"/>
      <c r="BZ20" s="152"/>
      <c r="CA20" s="152"/>
      <c r="CB20" s="152"/>
      <c r="CC20" s="152"/>
      <c r="CD20" s="152"/>
      <c r="CE20" s="152"/>
      <c r="CF20" s="152"/>
      <c r="CG20" s="152"/>
      <c r="CH20" s="152"/>
      <c r="CI20" s="152"/>
      <c r="CJ20" s="152"/>
      <c r="CK20" s="152"/>
      <c r="CL20" s="152"/>
      <c r="CM20" s="152"/>
      <c r="CN20" s="152"/>
      <c r="CO20" s="152"/>
      <c r="CP20" s="152"/>
      <c r="CQ20" s="152"/>
      <c r="CR20" s="152"/>
      <c r="CS20" s="153"/>
    </row>
    <row r="21" spans="1:97" s="59" customFormat="1" ht="15.75" customHeight="1" x14ac:dyDescent="0.25">
      <c r="A21" s="44">
        <v>8</v>
      </c>
      <c r="B21" s="46" t="s">
        <v>72</v>
      </c>
      <c r="C21" s="47">
        <v>1</v>
      </c>
      <c r="D21" s="48">
        <f t="shared" ref="D21:D34" si="63">SUM(H21,W21,AL21,BA21,BP21,CE21)</f>
        <v>30</v>
      </c>
      <c r="E21" s="48">
        <f t="shared" ref="E21:E34" si="64">SUM(P21,AE21,AT21,BI21,BX21,CM21)</f>
        <v>30</v>
      </c>
      <c r="F21" s="48">
        <f t="shared" ref="F21:F34" si="65">SUM(Q21,AF21,AU21,BJ21,BY21,CN21)</f>
        <v>0</v>
      </c>
      <c r="G21" s="49">
        <f t="shared" ref="G21:G34" si="66">SUM(O21,V21,AD21,AK21,AS21,AZ21,BH21,BO21,BW21,CD21,CL21,CS21)</f>
        <v>9</v>
      </c>
      <c r="H21" s="130">
        <v>30</v>
      </c>
      <c r="I21" s="55">
        <f t="shared" ref="I21:I33" si="67">IF(O21&gt;0,H21/25,"")</f>
        <v>1.2</v>
      </c>
      <c r="J21" s="57">
        <f t="shared" ref="J21:J33" si="68">IF(O21&gt;0,H21*0.6,"")</f>
        <v>18</v>
      </c>
      <c r="K21" s="55">
        <f t="shared" ref="K21:K33" si="69">IF(O21&gt;0,J21/25,"")</f>
        <v>0.72</v>
      </c>
      <c r="L21" s="47">
        <f t="shared" ref="L21:L33" si="70">IF(O21&gt;0,N21-H21-J21,"")</f>
        <v>77</v>
      </c>
      <c r="M21" s="55">
        <f t="shared" ref="M21:M33" si="71">IF(O21&gt;0,L21/25,"")</f>
        <v>3.08</v>
      </c>
      <c r="N21" s="47">
        <f t="shared" ref="N21:N33" si="72">IF(O21&gt;0,O21*25,"")</f>
        <v>125</v>
      </c>
      <c r="O21" s="49">
        <v>5</v>
      </c>
      <c r="P21" s="127">
        <v>30</v>
      </c>
      <c r="Q21" s="61"/>
      <c r="R21" s="55">
        <f t="shared" ref="R21:R33" si="73">IF(V21&gt;0,SUM(P21:Q21)/25,"")</f>
        <v>1.2</v>
      </c>
      <c r="S21" s="47">
        <f t="shared" ref="S21:S33" si="74">IF(V21&gt;0,U21-P21-Q21,"")</f>
        <v>70</v>
      </c>
      <c r="T21" s="55">
        <f t="shared" ref="T21:T33" si="75">IF(V21&gt;0,S21/25,"")</f>
        <v>2.8</v>
      </c>
      <c r="U21" s="47">
        <f t="shared" ref="U21:U33" si="76">IF(V21&gt;0,V21*25,"")</f>
        <v>100</v>
      </c>
      <c r="V21" s="128">
        <v>4</v>
      </c>
      <c r="W21" s="130"/>
      <c r="X21" s="55" t="str">
        <f t="shared" ref="X21:X33" si="77">IF(AD21&gt;0,W21/25,"")</f>
        <v/>
      </c>
      <c r="Y21" s="57" t="str">
        <f t="shared" ref="Y21:Y33" si="78">IF(AD21&gt;0,W21*0.6,"")</f>
        <v/>
      </c>
      <c r="Z21" s="55" t="str">
        <f t="shared" ref="Z21:Z33" si="79">IF(AD21&gt;0,Y21/25,"")</f>
        <v/>
      </c>
      <c r="AA21" s="47" t="str">
        <f t="shared" ref="AA21:AA33" si="80">IF(AD21&gt;0,AC21-W21-Y21,"")</f>
        <v/>
      </c>
      <c r="AB21" s="55" t="str">
        <f t="shared" ref="AB21:AB33" si="81">IF(AD21&gt;0,AA21/25,"")</f>
        <v/>
      </c>
      <c r="AC21" s="47" t="str">
        <f t="shared" ref="AC21:AC33" si="82">IF(AD21&gt;0,AD21*25,"")</f>
        <v/>
      </c>
      <c r="AD21" s="49"/>
      <c r="AE21" s="127"/>
      <c r="AF21" s="61"/>
      <c r="AG21" s="55" t="str">
        <f t="shared" ref="AG21:AG33" si="83">IF(AK21&gt;0,SUM(AE21:AF21)/25,"")</f>
        <v/>
      </c>
      <c r="AH21" s="47" t="str">
        <f t="shared" ref="AH21:AH33" si="84">IF(AK21&gt;0,AJ21-AE21-AF21,"")</f>
        <v/>
      </c>
      <c r="AI21" s="55" t="str">
        <f t="shared" ref="AI21:AI33" si="85">IF(AK21&gt;0,AH21/25,"")</f>
        <v/>
      </c>
      <c r="AJ21" s="47" t="str">
        <f t="shared" ref="AJ21:AJ33" si="86">IF(AK21&gt;0,AK21*25,"")</f>
        <v/>
      </c>
      <c r="AK21" s="128"/>
      <c r="AL21" s="130"/>
      <c r="AM21" s="55" t="str">
        <f t="shared" ref="AM21:AM33" si="87">IF(AS21&gt;0,AL21/25,"")</f>
        <v/>
      </c>
      <c r="AN21" s="57" t="str">
        <f t="shared" ref="AN21:AN33" si="88">IF(AS21&gt;0,AL21*0.6,"")</f>
        <v/>
      </c>
      <c r="AO21" s="55" t="str">
        <f t="shared" ref="AO21:AO33" si="89">IF(AS21&gt;0,AN21/25,"")</f>
        <v/>
      </c>
      <c r="AP21" s="47" t="str">
        <f t="shared" ref="AP21:AP33" si="90">IF(AS21&gt;0,AR21-AL21-AN21,"")</f>
        <v/>
      </c>
      <c r="AQ21" s="55" t="str">
        <f t="shared" ref="AQ21:AQ33" si="91">IF(AS21&gt;0,AP21/25,"")</f>
        <v/>
      </c>
      <c r="AR21" s="47" t="str">
        <f t="shared" ref="AR21:AR33" si="92">IF(AS21&gt;0,AS21*25,"")</f>
        <v/>
      </c>
      <c r="AS21" s="49"/>
      <c r="AT21" s="129"/>
      <c r="AU21" s="61"/>
      <c r="AV21" s="55" t="str">
        <f t="shared" ref="AV21:AV33" si="93">IF(AZ21&gt;0,SUM(AT21:AU21)/25,"")</f>
        <v/>
      </c>
      <c r="AW21" s="47" t="str">
        <f t="shared" ref="AW21:AW33" si="94">IF(AZ21&gt;0,AY21-AT21-AU21,"")</f>
        <v/>
      </c>
      <c r="AX21" s="55" t="str">
        <f t="shared" ref="AX21:AX33" si="95">IF(AZ21&gt;0,AW21/25,"")</f>
        <v/>
      </c>
      <c r="AY21" s="47" t="str">
        <f t="shared" ref="AY21:AY33" si="96">IF(AZ21&gt;0,AZ21*25,"")</f>
        <v/>
      </c>
      <c r="AZ21" s="128"/>
      <c r="BA21" s="129"/>
      <c r="BB21" s="55" t="str">
        <f t="shared" ref="BB21:BB33" si="97">IF(BH21&gt;0,BA21/25,"")</f>
        <v/>
      </c>
      <c r="BC21" s="57" t="str">
        <f t="shared" ref="BC21:BC33" si="98">IF(BH21&gt;0,BA21*0.6,"")</f>
        <v/>
      </c>
      <c r="BD21" s="55" t="str">
        <f t="shared" ref="BD21:BD33" si="99">IF(BH21&gt;0,BC21/25,"")</f>
        <v/>
      </c>
      <c r="BE21" s="47" t="str">
        <f t="shared" ref="BE21:BE33" si="100">IF(BH21&gt;0,BG21-BA21-BC21,"")</f>
        <v/>
      </c>
      <c r="BF21" s="55" t="str">
        <f t="shared" ref="BF21:BF33" si="101">IF(BH21&gt;0,BE21/25,"")</f>
        <v/>
      </c>
      <c r="BG21" s="47" t="str">
        <f t="shared" ref="BG21:BG33" si="102">IF(BH21&gt;0,BH21*25,"")</f>
        <v/>
      </c>
      <c r="BH21" s="49"/>
      <c r="BI21" s="129"/>
      <c r="BJ21" s="61"/>
      <c r="BK21" s="55" t="str">
        <f t="shared" ref="BK21:BK33" si="103">IF(BO21&gt;0,SUM(BI21:BJ21)/25,"")</f>
        <v/>
      </c>
      <c r="BL21" s="47" t="str">
        <f t="shared" ref="BL21:BL33" si="104">IF(BO21&gt;0,BN21-BI21-BJ21,"")</f>
        <v/>
      </c>
      <c r="BM21" s="55" t="str">
        <f t="shared" ref="BM21:BM33" si="105">IF(BO21&gt;0,BL21/25,"")</f>
        <v/>
      </c>
      <c r="BN21" s="47" t="str">
        <f t="shared" ref="BN21:BN33" si="106">IF(BO21&gt;0,BO21*25,"")</f>
        <v/>
      </c>
      <c r="BO21" s="131"/>
      <c r="BP21" s="130"/>
      <c r="BQ21" s="55" t="str">
        <f t="shared" ref="BQ21:BQ33" si="107">IF(BW21&gt;0,BP21/25,"")</f>
        <v/>
      </c>
      <c r="BR21" s="57" t="str">
        <f t="shared" ref="BR21:BR33" si="108">IF(BW21&gt;0,BP21*0.6,"")</f>
        <v/>
      </c>
      <c r="BS21" s="55" t="str">
        <f t="shared" ref="BS21:BS33" si="109">IF(BW21&gt;0,BR21/25,"")</f>
        <v/>
      </c>
      <c r="BT21" s="47" t="str">
        <f t="shared" ref="BT21:BT33" si="110">IF(BW21&gt;0,BV21-BP21-BR21,"")</f>
        <v/>
      </c>
      <c r="BU21" s="55" t="str">
        <f t="shared" ref="BU21:BU33" si="111">IF(BW21&gt;0,BT21/25,"")</f>
        <v/>
      </c>
      <c r="BV21" s="47" t="str">
        <f t="shared" ref="BV21:BV33" si="112">IF(BW21&gt;0,BW21*25,"")</f>
        <v/>
      </c>
      <c r="BW21" s="49"/>
      <c r="BX21" s="129"/>
      <c r="BY21" s="61"/>
      <c r="BZ21" s="55" t="str">
        <f t="shared" ref="BZ21:BZ33" si="113">IF(CD21&gt;0,SUM(BX21:BY21)/25,"")</f>
        <v/>
      </c>
      <c r="CA21" s="47" t="str">
        <f t="shared" ref="CA21:CA33" si="114">IF(CD21&gt;0,CC21-BX21-BY21,"")</f>
        <v/>
      </c>
      <c r="CB21" s="55" t="str">
        <f t="shared" ref="CB21:CB33" si="115">IF(CD21&gt;0,CA21/25,"")</f>
        <v/>
      </c>
      <c r="CC21" s="47" t="str">
        <f t="shared" ref="CC21:CC33" si="116">IF(CD21&gt;0,CD21*25,"")</f>
        <v/>
      </c>
      <c r="CD21" s="49"/>
      <c r="CE21" s="130"/>
      <c r="CF21" s="55" t="str">
        <f t="shared" ref="CF21:CF33" si="117">IF(CL21&gt;0,CE21/25,"")</f>
        <v/>
      </c>
      <c r="CG21" s="57" t="str">
        <f t="shared" ref="CG21:CG33" si="118">IF(CL21&gt;0,CE21*0.6,"")</f>
        <v/>
      </c>
      <c r="CH21" s="55" t="str">
        <f t="shared" ref="CH21:CH33" si="119">IF(CL21&gt;0,CG21/25,"")</f>
        <v/>
      </c>
      <c r="CI21" s="47" t="str">
        <f t="shared" ref="CI21:CI33" si="120">IF(CL21&gt;0,CK21-CE21-CG21,"")</f>
        <v/>
      </c>
      <c r="CJ21" s="55" t="str">
        <f t="shared" ref="CJ21:CJ33" si="121">IF(CL21&gt;0,CI21/25,"")</f>
        <v/>
      </c>
      <c r="CK21" s="47" t="str">
        <f t="shared" ref="CK21:CK33" si="122">IF(CL21&gt;0,CL21*25,"")</f>
        <v/>
      </c>
      <c r="CL21" s="49"/>
      <c r="CM21" s="129"/>
      <c r="CN21" s="61"/>
      <c r="CO21" s="55" t="str">
        <f t="shared" ref="CO21:CO33" si="123">IF(CS21&gt;0,SUM(CM21:CN21)/25,"")</f>
        <v/>
      </c>
      <c r="CP21" s="47" t="str">
        <f t="shared" ref="CP21:CP33" si="124">IF(CS21&gt;0,CR21-CM21-CN21,"")</f>
        <v/>
      </c>
      <c r="CQ21" s="55" t="str">
        <f t="shared" ref="CQ21:CQ33" si="125">IF(CS21&gt;0,CP21/25,"")</f>
        <v/>
      </c>
      <c r="CR21" s="47" t="str">
        <f t="shared" ref="CR21:CR33" si="126">IF(CS21&gt;0,CS21*25,"")</f>
        <v/>
      </c>
      <c r="CS21" s="49"/>
    </row>
    <row r="22" spans="1:97" s="59" customFormat="1" ht="15.75" customHeight="1" x14ac:dyDescent="0.25">
      <c r="A22" s="44">
        <v>9</v>
      </c>
      <c r="B22" s="46" t="s">
        <v>73</v>
      </c>
      <c r="C22" s="47">
        <v>2</v>
      </c>
      <c r="D22" s="48">
        <f t="shared" si="63"/>
        <v>30</v>
      </c>
      <c r="E22" s="48">
        <f t="shared" si="64"/>
        <v>30</v>
      </c>
      <c r="F22" s="48">
        <f t="shared" si="65"/>
        <v>0</v>
      </c>
      <c r="G22" s="49">
        <f t="shared" si="66"/>
        <v>9</v>
      </c>
      <c r="H22" s="130"/>
      <c r="I22" s="55" t="str">
        <f t="shared" si="67"/>
        <v/>
      </c>
      <c r="J22" s="57" t="str">
        <f t="shared" si="68"/>
        <v/>
      </c>
      <c r="K22" s="55" t="str">
        <f t="shared" si="69"/>
        <v/>
      </c>
      <c r="L22" s="47" t="str">
        <f t="shared" si="70"/>
        <v/>
      </c>
      <c r="M22" s="55" t="str">
        <f t="shared" si="71"/>
        <v/>
      </c>
      <c r="N22" s="47" t="str">
        <f t="shared" si="72"/>
        <v/>
      </c>
      <c r="O22" s="49"/>
      <c r="P22" s="127"/>
      <c r="Q22" s="61"/>
      <c r="R22" s="55" t="str">
        <f t="shared" si="73"/>
        <v/>
      </c>
      <c r="S22" s="47" t="str">
        <f t="shared" si="74"/>
        <v/>
      </c>
      <c r="T22" s="55" t="str">
        <f t="shared" si="75"/>
        <v/>
      </c>
      <c r="U22" s="47" t="str">
        <f t="shared" si="76"/>
        <v/>
      </c>
      <c r="V22" s="128"/>
      <c r="W22" s="130">
        <v>30</v>
      </c>
      <c r="X22" s="55">
        <f t="shared" si="77"/>
        <v>1.2</v>
      </c>
      <c r="Y22" s="57">
        <f t="shared" si="78"/>
        <v>18</v>
      </c>
      <c r="Z22" s="55">
        <f t="shared" si="79"/>
        <v>0.72</v>
      </c>
      <c r="AA22" s="47">
        <f t="shared" si="80"/>
        <v>77</v>
      </c>
      <c r="AB22" s="55">
        <f t="shared" si="81"/>
        <v>3.08</v>
      </c>
      <c r="AC22" s="47">
        <f t="shared" si="82"/>
        <v>125</v>
      </c>
      <c r="AD22" s="49">
        <v>5</v>
      </c>
      <c r="AE22" s="127">
        <v>30</v>
      </c>
      <c r="AF22" s="61"/>
      <c r="AG22" s="55">
        <f t="shared" si="83"/>
        <v>1.2</v>
      </c>
      <c r="AH22" s="47">
        <f t="shared" si="84"/>
        <v>70</v>
      </c>
      <c r="AI22" s="55">
        <f t="shared" si="85"/>
        <v>2.8</v>
      </c>
      <c r="AJ22" s="47">
        <f t="shared" si="86"/>
        <v>100</v>
      </c>
      <c r="AK22" s="128">
        <v>4</v>
      </c>
      <c r="AL22" s="130"/>
      <c r="AM22" s="55" t="str">
        <f t="shared" si="87"/>
        <v/>
      </c>
      <c r="AN22" s="57" t="str">
        <f t="shared" si="88"/>
        <v/>
      </c>
      <c r="AO22" s="55" t="str">
        <f t="shared" si="89"/>
        <v/>
      </c>
      <c r="AP22" s="47" t="str">
        <f t="shared" si="90"/>
        <v/>
      </c>
      <c r="AQ22" s="55" t="str">
        <f t="shared" si="91"/>
        <v/>
      </c>
      <c r="AR22" s="47" t="str">
        <f t="shared" si="92"/>
        <v/>
      </c>
      <c r="AS22" s="49"/>
      <c r="AT22" s="129"/>
      <c r="AU22" s="61"/>
      <c r="AV22" s="55" t="str">
        <f t="shared" si="93"/>
        <v/>
      </c>
      <c r="AW22" s="47" t="str">
        <f t="shared" si="94"/>
        <v/>
      </c>
      <c r="AX22" s="55" t="str">
        <f t="shared" si="95"/>
        <v/>
      </c>
      <c r="AY22" s="47" t="str">
        <f t="shared" si="96"/>
        <v/>
      </c>
      <c r="AZ22" s="128"/>
      <c r="BA22" s="129"/>
      <c r="BB22" s="55" t="str">
        <f t="shared" si="97"/>
        <v/>
      </c>
      <c r="BC22" s="57" t="str">
        <f t="shared" si="98"/>
        <v/>
      </c>
      <c r="BD22" s="55" t="str">
        <f t="shared" si="99"/>
        <v/>
      </c>
      <c r="BE22" s="47" t="str">
        <f t="shared" si="100"/>
        <v/>
      </c>
      <c r="BF22" s="55" t="str">
        <f t="shared" si="101"/>
        <v/>
      </c>
      <c r="BG22" s="47" t="str">
        <f t="shared" si="102"/>
        <v/>
      </c>
      <c r="BH22" s="49"/>
      <c r="BI22" s="129"/>
      <c r="BJ22" s="61"/>
      <c r="BK22" s="55" t="str">
        <f t="shared" si="103"/>
        <v/>
      </c>
      <c r="BL22" s="47" t="str">
        <f t="shared" si="104"/>
        <v/>
      </c>
      <c r="BM22" s="55" t="str">
        <f t="shared" si="105"/>
        <v/>
      </c>
      <c r="BN22" s="47" t="str">
        <f t="shared" si="106"/>
        <v/>
      </c>
      <c r="BO22" s="131"/>
      <c r="BP22" s="130"/>
      <c r="BQ22" s="55" t="str">
        <f t="shared" si="107"/>
        <v/>
      </c>
      <c r="BR22" s="57" t="str">
        <f t="shared" si="108"/>
        <v/>
      </c>
      <c r="BS22" s="55" t="str">
        <f t="shared" si="109"/>
        <v/>
      </c>
      <c r="BT22" s="47" t="str">
        <f t="shared" si="110"/>
        <v/>
      </c>
      <c r="BU22" s="55" t="str">
        <f t="shared" si="111"/>
        <v/>
      </c>
      <c r="BV22" s="47" t="str">
        <f t="shared" si="112"/>
        <v/>
      </c>
      <c r="BW22" s="49"/>
      <c r="BX22" s="129"/>
      <c r="BY22" s="61"/>
      <c r="BZ22" s="55" t="str">
        <f t="shared" si="113"/>
        <v/>
      </c>
      <c r="CA22" s="47" t="str">
        <f t="shared" si="114"/>
        <v/>
      </c>
      <c r="CB22" s="55" t="str">
        <f t="shared" si="115"/>
        <v/>
      </c>
      <c r="CC22" s="47" t="str">
        <f t="shared" si="116"/>
        <v/>
      </c>
      <c r="CD22" s="49"/>
      <c r="CE22" s="130"/>
      <c r="CF22" s="55" t="str">
        <f t="shared" si="117"/>
        <v/>
      </c>
      <c r="CG22" s="57" t="str">
        <f t="shared" si="118"/>
        <v/>
      </c>
      <c r="CH22" s="55" t="str">
        <f t="shared" si="119"/>
        <v/>
      </c>
      <c r="CI22" s="47" t="str">
        <f t="shared" si="120"/>
        <v/>
      </c>
      <c r="CJ22" s="55" t="str">
        <f t="shared" si="121"/>
        <v/>
      </c>
      <c r="CK22" s="47" t="str">
        <f t="shared" si="122"/>
        <v/>
      </c>
      <c r="CL22" s="49"/>
      <c r="CM22" s="129"/>
      <c r="CN22" s="61"/>
      <c r="CO22" s="55" t="str">
        <f t="shared" si="123"/>
        <v/>
      </c>
      <c r="CP22" s="47" t="str">
        <f t="shared" si="124"/>
        <v/>
      </c>
      <c r="CQ22" s="55" t="str">
        <f t="shared" si="125"/>
        <v/>
      </c>
      <c r="CR22" s="47" t="str">
        <f t="shared" si="126"/>
        <v/>
      </c>
      <c r="CS22" s="49"/>
    </row>
    <row r="23" spans="1:97" s="59" customFormat="1" ht="34.5" customHeight="1" x14ac:dyDescent="0.25">
      <c r="A23" s="44">
        <v>10</v>
      </c>
      <c r="B23" s="46" t="s">
        <v>34</v>
      </c>
      <c r="C23" s="47">
        <v>1</v>
      </c>
      <c r="D23" s="48">
        <f t="shared" si="63"/>
        <v>30</v>
      </c>
      <c r="E23" s="48">
        <f t="shared" si="64"/>
        <v>30</v>
      </c>
      <c r="F23" s="48">
        <f t="shared" si="65"/>
        <v>0</v>
      </c>
      <c r="G23" s="49">
        <f t="shared" si="66"/>
        <v>9</v>
      </c>
      <c r="H23" s="130">
        <v>30</v>
      </c>
      <c r="I23" s="55">
        <f t="shared" si="67"/>
        <v>1.2</v>
      </c>
      <c r="J23" s="57">
        <f t="shared" si="68"/>
        <v>18</v>
      </c>
      <c r="K23" s="55">
        <f t="shared" si="69"/>
        <v>0.72</v>
      </c>
      <c r="L23" s="47">
        <f t="shared" si="70"/>
        <v>77</v>
      </c>
      <c r="M23" s="55">
        <f t="shared" si="71"/>
        <v>3.08</v>
      </c>
      <c r="N23" s="47">
        <f t="shared" si="72"/>
        <v>125</v>
      </c>
      <c r="O23" s="49">
        <v>5</v>
      </c>
      <c r="P23" s="127">
        <v>30</v>
      </c>
      <c r="Q23" s="61"/>
      <c r="R23" s="55">
        <f t="shared" si="73"/>
        <v>1.2</v>
      </c>
      <c r="S23" s="47">
        <f t="shared" si="74"/>
        <v>70</v>
      </c>
      <c r="T23" s="55">
        <f t="shared" si="75"/>
        <v>2.8</v>
      </c>
      <c r="U23" s="47">
        <f t="shared" si="76"/>
        <v>100</v>
      </c>
      <c r="V23" s="128">
        <v>4</v>
      </c>
      <c r="W23" s="130"/>
      <c r="X23" s="55" t="str">
        <f t="shared" si="77"/>
        <v/>
      </c>
      <c r="Y23" s="57" t="str">
        <f t="shared" si="78"/>
        <v/>
      </c>
      <c r="Z23" s="55" t="str">
        <f t="shared" si="79"/>
        <v/>
      </c>
      <c r="AA23" s="47" t="str">
        <f t="shared" si="80"/>
        <v/>
      </c>
      <c r="AB23" s="55" t="str">
        <f t="shared" si="81"/>
        <v/>
      </c>
      <c r="AC23" s="47" t="str">
        <f t="shared" si="82"/>
        <v/>
      </c>
      <c r="AD23" s="49"/>
      <c r="AE23" s="127"/>
      <c r="AF23" s="61"/>
      <c r="AG23" s="55" t="str">
        <f t="shared" si="83"/>
        <v/>
      </c>
      <c r="AH23" s="47" t="str">
        <f t="shared" si="84"/>
        <v/>
      </c>
      <c r="AI23" s="55" t="str">
        <f t="shared" si="85"/>
        <v/>
      </c>
      <c r="AJ23" s="47" t="str">
        <f t="shared" si="86"/>
        <v/>
      </c>
      <c r="AK23" s="128"/>
      <c r="AL23" s="130"/>
      <c r="AM23" s="55" t="str">
        <f t="shared" si="87"/>
        <v/>
      </c>
      <c r="AN23" s="57" t="str">
        <f t="shared" si="88"/>
        <v/>
      </c>
      <c r="AO23" s="55" t="str">
        <f t="shared" si="89"/>
        <v/>
      </c>
      <c r="AP23" s="47" t="str">
        <f t="shared" si="90"/>
        <v/>
      </c>
      <c r="AQ23" s="55" t="str">
        <f t="shared" si="91"/>
        <v/>
      </c>
      <c r="AR23" s="47" t="str">
        <f t="shared" si="92"/>
        <v/>
      </c>
      <c r="AS23" s="49"/>
      <c r="AT23" s="129"/>
      <c r="AU23" s="61"/>
      <c r="AV23" s="55" t="str">
        <f t="shared" si="93"/>
        <v/>
      </c>
      <c r="AW23" s="47" t="str">
        <f t="shared" si="94"/>
        <v/>
      </c>
      <c r="AX23" s="55" t="str">
        <f t="shared" si="95"/>
        <v/>
      </c>
      <c r="AY23" s="47" t="str">
        <f t="shared" si="96"/>
        <v/>
      </c>
      <c r="AZ23" s="128"/>
      <c r="BA23" s="129"/>
      <c r="BB23" s="55" t="str">
        <f t="shared" si="97"/>
        <v/>
      </c>
      <c r="BC23" s="57" t="str">
        <f t="shared" si="98"/>
        <v/>
      </c>
      <c r="BD23" s="55" t="str">
        <f t="shared" si="99"/>
        <v/>
      </c>
      <c r="BE23" s="47" t="str">
        <f t="shared" si="100"/>
        <v/>
      </c>
      <c r="BF23" s="55" t="str">
        <f t="shared" si="101"/>
        <v/>
      </c>
      <c r="BG23" s="47" t="str">
        <f t="shared" si="102"/>
        <v/>
      </c>
      <c r="BH23" s="49"/>
      <c r="BI23" s="129"/>
      <c r="BJ23" s="61"/>
      <c r="BK23" s="55" t="str">
        <f t="shared" si="103"/>
        <v/>
      </c>
      <c r="BL23" s="47" t="str">
        <f t="shared" si="104"/>
        <v/>
      </c>
      <c r="BM23" s="55" t="str">
        <f t="shared" si="105"/>
        <v/>
      </c>
      <c r="BN23" s="47" t="str">
        <f t="shared" si="106"/>
        <v/>
      </c>
      <c r="BO23" s="131"/>
      <c r="BP23" s="130"/>
      <c r="BQ23" s="55" t="str">
        <f t="shared" si="107"/>
        <v/>
      </c>
      <c r="BR23" s="57" t="str">
        <f t="shared" si="108"/>
        <v/>
      </c>
      <c r="BS23" s="55" t="str">
        <f t="shared" si="109"/>
        <v/>
      </c>
      <c r="BT23" s="47" t="str">
        <f t="shared" si="110"/>
        <v/>
      </c>
      <c r="BU23" s="55" t="str">
        <f t="shared" si="111"/>
        <v/>
      </c>
      <c r="BV23" s="47" t="str">
        <f t="shared" si="112"/>
        <v/>
      </c>
      <c r="BW23" s="49"/>
      <c r="BX23" s="129"/>
      <c r="BY23" s="61"/>
      <c r="BZ23" s="55" t="str">
        <f t="shared" si="113"/>
        <v/>
      </c>
      <c r="CA23" s="47" t="str">
        <f t="shared" si="114"/>
        <v/>
      </c>
      <c r="CB23" s="55" t="str">
        <f t="shared" si="115"/>
        <v/>
      </c>
      <c r="CC23" s="47" t="str">
        <f t="shared" si="116"/>
        <v/>
      </c>
      <c r="CD23" s="49"/>
      <c r="CE23" s="130"/>
      <c r="CF23" s="55" t="str">
        <f t="shared" si="117"/>
        <v/>
      </c>
      <c r="CG23" s="57" t="str">
        <f t="shared" si="118"/>
        <v/>
      </c>
      <c r="CH23" s="55" t="str">
        <f t="shared" si="119"/>
        <v/>
      </c>
      <c r="CI23" s="47" t="str">
        <f t="shared" si="120"/>
        <v/>
      </c>
      <c r="CJ23" s="55" t="str">
        <f t="shared" si="121"/>
        <v/>
      </c>
      <c r="CK23" s="47" t="str">
        <f t="shared" si="122"/>
        <v/>
      </c>
      <c r="CL23" s="49"/>
      <c r="CM23" s="129"/>
      <c r="CN23" s="61"/>
      <c r="CO23" s="55" t="str">
        <f t="shared" si="123"/>
        <v/>
      </c>
      <c r="CP23" s="47" t="str">
        <f t="shared" si="124"/>
        <v/>
      </c>
      <c r="CQ23" s="55" t="str">
        <f t="shared" si="125"/>
        <v/>
      </c>
      <c r="CR23" s="47" t="str">
        <f t="shared" si="126"/>
        <v/>
      </c>
      <c r="CS23" s="49"/>
    </row>
    <row r="24" spans="1:97" s="59" customFormat="1" ht="30.75" customHeight="1" x14ac:dyDescent="0.25">
      <c r="A24" s="44">
        <v>11</v>
      </c>
      <c r="B24" s="46" t="s">
        <v>105</v>
      </c>
      <c r="C24" s="47">
        <v>3</v>
      </c>
      <c r="D24" s="48">
        <f t="shared" si="63"/>
        <v>15</v>
      </c>
      <c r="E24" s="48">
        <f t="shared" si="64"/>
        <v>15</v>
      </c>
      <c r="F24" s="48">
        <f t="shared" si="65"/>
        <v>0</v>
      </c>
      <c r="G24" s="49">
        <f t="shared" si="66"/>
        <v>3</v>
      </c>
      <c r="H24" s="130"/>
      <c r="I24" s="55" t="str">
        <f t="shared" si="67"/>
        <v/>
      </c>
      <c r="J24" s="57" t="str">
        <f t="shared" si="68"/>
        <v/>
      </c>
      <c r="K24" s="55" t="str">
        <f t="shared" si="69"/>
        <v/>
      </c>
      <c r="L24" s="47" t="str">
        <f t="shared" si="70"/>
        <v/>
      </c>
      <c r="M24" s="55" t="str">
        <f t="shared" si="71"/>
        <v/>
      </c>
      <c r="N24" s="47" t="str">
        <f t="shared" si="72"/>
        <v/>
      </c>
      <c r="O24" s="49"/>
      <c r="P24" s="129"/>
      <c r="Q24" s="61"/>
      <c r="R24" s="55" t="str">
        <f t="shared" si="73"/>
        <v/>
      </c>
      <c r="S24" s="47" t="str">
        <f t="shared" si="74"/>
        <v/>
      </c>
      <c r="T24" s="55" t="str">
        <f t="shared" si="75"/>
        <v/>
      </c>
      <c r="U24" s="47" t="str">
        <f t="shared" si="76"/>
        <v/>
      </c>
      <c r="V24" s="128"/>
      <c r="W24" s="130"/>
      <c r="X24" s="55" t="str">
        <f t="shared" si="77"/>
        <v/>
      </c>
      <c r="Y24" s="57" t="str">
        <f t="shared" si="78"/>
        <v/>
      </c>
      <c r="Z24" s="55" t="str">
        <f t="shared" si="79"/>
        <v/>
      </c>
      <c r="AA24" s="47" t="str">
        <f t="shared" si="80"/>
        <v/>
      </c>
      <c r="AB24" s="55" t="str">
        <f t="shared" si="81"/>
        <v/>
      </c>
      <c r="AC24" s="47" t="str">
        <f t="shared" si="82"/>
        <v/>
      </c>
      <c r="AD24" s="49"/>
      <c r="AE24" s="127"/>
      <c r="AF24" s="61"/>
      <c r="AG24" s="55" t="str">
        <f t="shared" si="83"/>
        <v/>
      </c>
      <c r="AH24" s="47" t="str">
        <f t="shared" si="84"/>
        <v/>
      </c>
      <c r="AI24" s="55" t="str">
        <f t="shared" si="85"/>
        <v/>
      </c>
      <c r="AJ24" s="47" t="str">
        <f t="shared" si="86"/>
        <v/>
      </c>
      <c r="AK24" s="128"/>
      <c r="AL24" s="130">
        <v>15</v>
      </c>
      <c r="AM24" s="55">
        <f t="shared" si="87"/>
        <v>0.6</v>
      </c>
      <c r="AN24" s="57">
        <f t="shared" si="88"/>
        <v>9</v>
      </c>
      <c r="AO24" s="55">
        <f t="shared" si="89"/>
        <v>0.36</v>
      </c>
      <c r="AP24" s="47">
        <f t="shared" si="90"/>
        <v>26</v>
      </c>
      <c r="AQ24" s="55">
        <f t="shared" si="91"/>
        <v>1.04</v>
      </c>
      <c r="AR24" s="47">
        <f t="shared" si="92"/>
        <v>50</v>
      </c>
      <c r="AS24" s="49">
        <v>2</v>
      </c>
      <c r="AT24" s="129">
        <v>15</v>
      </c>
      <c r="AU24" s="61"/>
      <c r="AV24" s="55">
        <f t="shared" si="93"/>
        <v>0.6</v>
      </c>
      <c r="AW24" s="47">
        <f t="shared" si="94"/>
        <v>10</v>
      </c>
      <c r="AX24" s="55">
        <f t="shared" si="95"/>
        <v>0.4</v>
      </c>
      <c r="AY24" s="47">
        <f t="shared" si="96"/>
        <v>25</v>
      </c>
      <c r="AZ24" s="128">
        <v>1</v>
      </c>
      <c r="BA24" s="129"/>
      <c r="BB24" s="55" t="str">
        <f t="shared" si="97"/>
        <v/>
      </c>
      <c r="BC24" s="57" t="str">
        <f t="shared" si="98"/>
        <v/>
      </c>
      <c r="BD24" s="55" t="str">
        <f t="shared" si="99"/>
        <v/>
      </c>
      <c r="BE24" s="47" t="str">
        <f t="shared" si="100"/>
        <v/>
      </c>
      <c r="BF24" s="55" t="str">
        <f t="shared" si="101"/>
        <v/>
      </c>
      <c r="BG24" s="47" t="str">
        <f t="shared" si="102"/>
        <v/>
      </c>
      <c r="BH24" s="49"/>
      <c r="BI24" s="129"/>
      <c r="BJ24" s="61"/>
      <c r="BK24" s="55" t="str">
        <f t="shared" si="103"/>
        <v/>
      </c>
      <c r="BL24" s="47" t="str">
        <f t="shared" si="104"/>
        <v/>
      </c>
      <c r="BM24" s="55" t="str">
        <f t="shared" si="105"/>
        <v/>
      </c>
      <c r="BN24" s="47" t="str">
        <f t="shared" si="106"/>
        <v/>
      </c>
      <c r="BO24" s="131"/>
      <c r="BP24" s="130"/>
      <c r="BQ24" s="55" t="str">
        <f t="shared" si="107"/>
        <v/>
      </c>
      <c r="BR24" s="57" t="str">
        <f t="shared" si="108"/>
        <v/>
      </c>
      <c r="BS24" s="55" t="str">
        <f t="shared" si="109"/>
        <v/>
      </c>
      <c r="BT24" s="47" t="str">
        <f t="shared" si="110"/>
        <v/>
      </c>
      <c r="BU24" s="55" t="str">
        <f t="shared" si="111"/>
        <v/>
      </c>
      <c r="BV24" s="47" t="str">
        <f t="shared" si="112"/>
        <v/>
      </c>
      <c r="BW24" s="49"/>
      <c r="BX24" s="129"/>
      <c r="BY24" s="61"/>
      <c r="BZ24" s="55" t="str">
        <f t="shared" si="113"/>
        <v/>
      </c>
      <c r="CA24" s="47" t="str">
        <f t="shared" si="114"/>
        <v/>
      </c>
      <c r="CB24" s="55" t="str">
        <f t="shared" si="115"/>
        <v/>
      </c>
      <c r="CC24" s="47" t="str">
        <f t="shared" si="116"/>
        <v/>
      </c>
      <c r="CD24" s="49"/>
      <c r="CE24" s="130"/>
      <c r="CF24" s="55" t="str">
        <f t="shared" si="117"/>
        <v/>
      </c>
      <c r="CG24" s="57" t="str">
        <f t="shared" si="118"/>
        <v/>
      </c>
      <c r="CH24" s="55" t="str">
        <f t="shared" si="119"/>
        <v/>
      </c>
      <c r="CI24" s="47" t="str">
        <f t="shared" si="120"/>
        <v/>
      </c>
      <c r="CJ24" s="55" t="str">
        <f t="shared" si="121"/>
        <v/>
      </c>
      <c r="CK24" s="47" t="str">
        <f t="shared" si="122"/>
        <v/>
      </c>
      <c r="CL24" s="49"/>
      <c r="CM24" s="129"/>
      <c r="CN24" s="61"/>
      <c r="CO24" s="55" t="str">
        <f t="shared" si="123"/>
        <v/>
      </c>
      <c r="CP24" s="47" t="str">
        <f t="shared" si="124"/>
        <v/>
      </c>
      <c r="CQ24" s="55" t="str">
        <f t="shared" si="125"/>
        <v/>
      </c>
      <c r="CR24" s="47" t="str">
        <f t="shared" si="126"/>
        <v/>
      </c>
      <c r="CS24" s="49"/>
    </row>
    <row r="25" spans="1:97" s="59" customFormat="1" ht="36" customHeight="1" x14ac:dyDescent="0.25">
      <c r="A25" s="44">
        <v>12</v>
      </c>
      <c r="B25" s="46" t="s">
        <v>104</v>
      </c>
      <c r="C25" s="47">
        <v>4</v>
      </c>
      <c r="D25" s="48">
        <f t="shared" si="63"/>
        <v>15</v>
      </c>
      <c r="E25" s="48">
        <f t="shared" si="64"/>
        <v>15</v>
      </c>
      <c r="F25" s="48">
        <f t="shared" si="65"/>
        <v>0</v>
      </c>
      <c r="G25" s="49">
        <f t="shared" si="66"/>
        <v>4</v>
      </c>
      <c r="H25" s="130"/>
      <c r="I25" s="55" t="str">
        <f t="shared" si="67"/>
        <v/>
      </c>
      <c r="J25" s="57" t="str">
        <f t="shared" si="68"/>
        <v/>
      </c>
      <c r="K25" s="55" t="str">
        <f t="shared" si="69"/>
        <v/>
      </c>
      <c r="L25" s="47" t="str">
        <f t="shared" si="70"/>
        <v/>
      </c>
      <c r="M25" s="55" t="str">
        <f t="shared" si="71"/>
        <v/>
      </c>
      <c r="N25" s="47" t="str">
        <f t="shared" si="72"/>
        <v/>
      </c>
      <c r="O25" s="49"/>
      <c r="P25" s="129"/>
      <c r="Q25" s="61"/>
      <c r="R25" s="55" t="str">
        <f t="shared" si="73"/>
        <v/>
      </c>
      <c r="S25" s="47" t="str">
        <f t="shared" si="74"/>
        <v/>
      </c>
      <c r="T25" s="55" t="str">
        <f t="shared" si="75"/>
        <v/>
      </c>
      <c r="U25" s="47" t="str">
        <f t="shared" si="76"/>
        <v/>
      </c>
      <c r="V25" s="128"/>
      <c r="W25" s="130"/>
      <c r="X25" s="55" t="str">
        <f t="shared" si="77"/>
        <v/>
      </c>
      <c r="Y25" s="57" t="str">
        <f t="shared" si="78"/>
        <v/>
      </c>
      <c r="Z25" s="55" t="str">
        <f t="shared" si="79"/>
        <v/>
      </c>
      <c r="AA25" s="47" t="str">
        <f t="shared" si="80"/>
        <v/>
      </c>
      <c r="AB25" s="55" t="str">
        <f t="shared" si="81"/>
        <v/>
      </c>
      <c r="AC25" s="47" t="str">
        <f t="shared" si="82"/>
        <v/>
      </c>
      <c r="AD25" s="49"/>
      <c r="AE25" s="127"/>
      <c r="AF25" s="61"/>
      <c r="AG25" s="55" t="str">
        <f t="shared" si="83"/>
        <v/>
      </c>
      <c r="AH25" s="47" t="str">
        <f t="shared" si="84"/>
        <v/>
      </c>
      <c r="AI25" s="55" t="str">
        <f t="shared" si="85"/>
        <v/>
      </c>
      <c r="AJ25" s="47" t="str">
        <f t="shared" si="86"/>
        <v/>
      </c>
      <c r="AK25" s="128"/>
      <c r="AL25" s="130"/>
      <c r="AM25" s="55" t="str">
        <f t="shared" si="87"/>
        <v/>
      </c>
      <c r="AN25" s="57" t="str">
        <f t="shared" si="88"/>
        <v/>
      </c>
      <c r="AO25" s="55" t="str">
        <f t="shared" si="89"/>
        <v/>
      </c>
      <c r="AP25" s="47" t="str">
        <f t="shared" si="90"/>
        <v/>
      </c>
      <c r="AQ25" s="55" t="str">
        <f t="shared" si="91"/>
        <v/>
      </c>
      <c r="AR25" s="47" t="str">
        <f t="shared" si="92"/>
        <v/>
      </c>
      <c r="AS25" s="49"/>
      <c r="AT25" s="129"/>
      <c r="AU25" s="61"/>
      <c r="AV25" s="55" t="str">
        <f t="shared" si="93"/>
        <v/>
      </c>
      <c r="AW25" s="47" t="str">
        <f t="shared" si="94"/>
        <v/>
      </c>
      <c r="AX25" s="55" t="str">
        <f t="shared" si="95"/>
        <v/>
      </c>
      <c r="AY25" s="47" t="str">
        <f t="shared" si="96"/>
        <v/>
      </c>
      <c r="AZ25" s="128"/>
      <c r="BA25" s="130">
        <v>15</v>
      </c>
      <c r="BB25" s="55">
        <f t="shared" si="97"/>
        <v>0.6</v>
      </c>
      <c r="BC25" s="57">
        <f t="shared" si="98"/>
        <v>9</v>
      </c>
      <c r="BD25" s="55">
        <f t="shared" si="99"/>
        <v>0.36</v>
      </c>
      <c r="BE25" s="47">
        <f t="shared" si="100"/>
        <v>26</v>
      </c>
      <c r="BF25" s="55">
        <f t="shared" si="101"/>
        <v>1.04</v>
      </c>
      <c r="BG25" s="47">
        <f t="shared" si="102"/>
        <v>50</v>
      </c>
      <c r="BH25" s="49">
        <v>2</v>
      </c>
      <c r="BI25" s="127">
        <v>15</v>
      </c>
      <c r="BJ25" s="61"/>
      <c r="BK25" s="55">
        <f t="shared" si="103"/>
        <v>0.6</v>
      </c>
      <c r="BL25" s="47">
        <f t="shared" si="104"/>
        <v>35</v>
      </c>
      <c r="BM25" s="55">
        <f t="shared" si="105"/>
        <v>1.4</v>
      </c>
      <c r="BN25" s="47">
        <f t="shared" si="106"/>
        <v>50</v>
      </c>
      <c r="BO25" s="131">
        <v>2</v>
      </c>
      <c r="BP25" s="130"/>
      <c r="BQ25" s="55" t="str">
        <f t="shared" si="107"/>
        <v/>
      </c>
      <c r="BR25" s="57" t="str">
        <f t="shared" si="108"/>
        <v/>
      </c>
      <c r="BS25" s="55" t="str">
        <f t="shared" si="109"/>
        <v/>
      </c>
      <c r="BT25" s="47" t="str">
        <f t="shared" si="110"/>
        <v/>
      </c>
      <c r="BU25" s="55" t="str">
        <f t="shared" si="111"/>
        <v/>
      </c>
      <c r="BV25" s="47" t="str">
        <f t="shared" si="112"/>
        <v/>
      </c>
      <c r="BW25" s="49"/>
      <c r="BX25" s="129"/>
      <c r="BY25" s="61"/>
      <c r="BZ25" s="55" t="str">
        <f t="shared" si="113"/>
        <v/>
      </c>
      <c r="CA25" s="47" t="str">
        <f t="shared" si="114"/>
        <v/>
      </c>
      <c r="CB25" s="55" t="str">
        <f t="shared" si="115"/>
        <v/>
      </c>
      <c r="CC25" s="47" t="str">
        <f t="shared" si="116"/>
        <v/>
      </c>
      <c r="CD25" s="49"/>
      <c r="CE25" s="130"/>
      <c r="CF25" s="55" t="str">
        <f t="shared" si="117"/>
        <v/>
      </c>
      <c r="CG25" s="57" t="str">
        <f t="shared" si="118"/>
        <v/>
      </c>
      <c r="CH25" s="55" t="str">
        <f t="shared" si="119"/>
        <v/>
      </c>
      <c r="CI25" s="47" t="str">
        <f t="shared" si="120"/>
        <v/>
      </c>
      <c r="CJ25" s="55" t="str">
        <f t="shared" si="121"/>
        <v/>
      </c>
      <c r="CK25" s="47" t="str">
        <f t="shared" si="122"/>
        <v/>
      </c>
      <c r="CL25" s="49"/>
      <c r="CM25" s="129"/>
      <c r="CN25" s="61"/>
      <c r="CO25" s="55" t="str">
        <f t="shared" si="123"/>
        <v/>
      </c>
      <c r="CP25" s="47" t="str">
        <f t="shared" si="124"/>
        <v/>
      </c>
      <c r="CQ25" s="55" t="str">
        <f t="shared" si="125"/>
        <v/>
      </c>
      <c r="CR25" s="47" t="str">
        <f t="shared" si="126"/>
        <v/>
      </c>
      <c r="CS25" s="49"/>
    </row>
    <row r="26" spans="1:97" s="59" customFormat="1" ht="15.75" customHeight="1" x14ac:dyDescent="0.25">
      <c r="A26" s="44">
        <v>13</v>
      </c>
      <c r="B26" s="46" t="s">
        <v>35</v>
      </c>
      <c r="C26" s="47">
        <v>2</v>
      </c>
      <c r="D26" s="48">
        <f t="shared" si="63"/>
        <v>30</v>
      </c>
      <c r="E26" s="48">
        <f t="shared" si="64"/>
        <v>15</v>
      </c>
      <c r="F26" s="48">
        <f t="shared" si="65"/>
        <v>0</v>
      </c>
      <c r="G26" s="49">
        <f t="shared" si="66"/>
        <v>5</v>
      </c>
      <c r="H26" s="130"/>
      <c r="I26" s="55" t="str">
        <f t="shared" si="67"/>
        <v/>
      </c>
      <c r="J26" s="57" t="str">
        <f t="shared" si="68"/>
        <v/>
      </c>
      <c r="K26" s="55" t="str">
        <f t="shared" si="69"/>
        <v/>
      </c>
      <c r="L26" s="47" t="str">
        <f t="shared" si="70"/>
        <v/>
      </c>
      <c r="M26" s="55" t="str">
        <f t="shared" si="71"/>
        <v/>
      </c>
      <c r="N26" s="47" t="str">
        <f t="shared" si="72"/>
        <v/>
      </c>
      <c r="O26" s="49"/>
      <c r="P26" s="129"/>
      <c r="Q26" s="61"/>
      <c r="R26" s="55" t="str">
        <f t="shared" si="73"/>
        <v/>
      </c>
      <c r="S26" s="47" t="str">
        <f t="shared" si="74"/>
        <v/>
      </c>
      <c r="T26" s="55" t="str">
        <f t="shared" si="75"/>
        <v/>
      </c>
      <c r="U26" s="47" t="str">
        <f t="shared" si="76"/>
        <v/>
      </c>
      <c r="V26" s="128"/>
      <c r="W26" s="130">
        <v>30</v>
      </c>
      <c r="X26" s="55">
        <f t="shared" si="77"/>
        <v>1.2</v>
      </c>
      <c r="Y26" s="57">
        <f t="shared" si="78"/>
        <v>18</v>
      </c>
      <c r="Z26" s="55">
        <f t="shared" si="79"/>
        <v>0.72</v>
      </c>
      <c r="AA26" s="47">
        <f t="shared" si="80"/>
        <v>27</v>
      </c>
      <c r="AB26" s="55">
        <f t="shared" si="81"/>
        <v>1.08</v>
      </c>
      <c r="AC26" s="47">
        <f t="shared" si="82"/>
        <v>75</v>
      </c>
      <c r="AD26" s="49">
        <v>3</v>
      </c>
      <c r="AE26" s="127">
        <v>15</v>
      </c>
      <c r="AF26" s="61"/>
      <c r="AG26" s="55">
        <f t="shared" si="83"/>
        <v>0.6</v>
      </c>
      <c r="AH26" s="47">
        <f t="shared" si="84"/>
        <v>35</v>
      </c>
      <c r="AI26" s="55">
        <f t="shared" si="85"/>
        <v>1.4</v>
      </c>
      <c r="AJ26" s="47">
        <f t="shared" si="86"/>
        <v>50</v>
      </c>
      <c r="AK26" s="131">
        <v>2</v>
      </c>
      <c r="AL26" s="130"/>
      <c r="AM26" s="55" t="str">
        <f t="shared" si="87"/>
        <v/>
      </c>
      <c r="AN26" s="57" t="str">
        <f t="shared" si="88"/>
        <v/>
      </c>
      <c r="AO26" s="55" t="str">
        <f t="shared" si="89"/>
        <v/>
      </c>
      <c r="AP26" s="47" t="str">
        <f t="shared" si="90"/>
        <v/>
      </c>
      <c r="AQ26" s="55" t="str">
        <f t="shared" si="91"/>
        <v/>
      </c>
      <c r="AR26" s="47" t="str">
        <f t="shared" si="92"/>
        <v/>
      </c>
      <c r="AS26" s="49"/>
      <c r="AT26" s="129"/>
      <c r="AU26" s="61"/>
      <c r="AV26" s="55" t="str">
        <f t="shared" si="93"/>
        <v/>
      </c>
      <c r="AW26" s="47" t="str">
        <f t="shared" si="94"/>
        <v/>
      </c>
      <c r="AX26" s="55" t="str">
        <f t="shared" si="95"/>
        <v/>
      </c>
      <c r="AY26" s="47" t="str">
        <f t="shared" si="96"/>
        <v/>
      </c>
      <c r="AZ26" s="128"/>
      <c r="BA26" s="130"/>
      <c r="BB26" s="55" t="str">
        <f t="shared" si="97"/>
        <v/>
      </c>
      <c r="BC26" s="57" t="str">
        <f t="shared" si="98"/>
        <v/>
      </c>
      <c r="BD26" s="55" t="str">
        <f t="shared" si="99"/>
        <v/>
      </c>
      <c r="BE26" s="47" t="str">
        <f t="shared" si="100"/>
        <v/>
      </c>
      <c r="BF26" s="55" t="str">
        <f t="shared" si="101"/>
        <v/>
      </c>
      <c r="BG26" s="47" t="str">
        <f t="shared" si="102"/>
        <v/>
      </c>
      <c r="BH26" s="49"/>
      <c r="BI26" s="127"/>
      <c r="BJ26" s="61"/>
      <c r="BK26" s="55" t="str">
        <f t="shared" si="103"/>
        <v/>
      </c>
      <c r="BL26" s="47" t="str">
        <f t="shared" si="104"/>
        <v/>
      </c>
      <c r="BM26" s="55" t="str">
        <f t="shared" si="105"/>
        <v/>
      </c>
      <c r="BN26" s="47" t="str">
        <f t="shared" si="106"/>
        <v/>
      </c>
      <c r="BO26" s="131"/>
      <c r="BP26" s="130"/>
      <c r="BQ26" s="55" t="str">
        <f t="shared" si="107"/>
        <v/>
      </c>
      <c r="BR26" s="57" t="str">
        <f t="shared" si="108"/>
        <v/>
      </c>
      <c r="BS26" s="55" t="str">
        <f t="shared" si="109"/>
        <v/>
      </c>
      <c r="BT26" s="47" t="str">
        <f t="shared" si="110"/>
        <v/>
      </c>
      <c r="BU26" s="55" t="str">
        <f t="shared" si="111"/>
        <v/>
      </c>
      <c r="BV26" s="47" t="str">
        <f t="shared" si="112"/>
        <v/>
      </c>
      <c r="BW26" s="49"/>
      <c r="BX26" s="129"/>
      <c r="BY26" s="61"/>
      <c r="BZ26" s="55" t="str">
        <f t="shared" si="113"/>
        <v/>
      </c>
      <c r="CA26" s="47" t="str">
        <f t="shared" si="114"/>
        <v/>
      </c>
      <c r="CB26" s="55" t="str">
        <f t="shared" si="115"/>
        <v/>
      </c>
      <c r="CC26" s="47" t="str">
        <f t="shared" si="116"/>
        <v/>
      </c>
      <c r="CD26" s="49"/>
      <c r="CE26" s="130"/>
      <c r="CF26" s="55" t="str">
        <f t="shared" si="117"/>
        <v/>
      </c>
      <c r="CG26" s="57" t="str">
        <f t="shared" si="118"/>
        <v/>
      </c>
      <c r="CH26" s="55" t="str">
        <f t="shared" si="119"/>
        <v/>
      </c>
      <c r="CI26" s="47" t="str">
        <f t="shared" si="120"/>
        <v/>
      </c>
      <c r="CJ26" s="55" t="str">
        <f t="shared" si="121"/>
        <v/>
      </c>
      <c r="CK26" s="47" t="str">
        <f t="shared" si="122"/>
        <v/>
      </c>
      <c r="CL26" s="49"/>
      <c r="CM26" s="129"/>
      <c r="CN26" s="61"/>
      <c r="CO26" s="55" t="str">
        <f t="shared" si="123"/>
        <v/>
      </c>
      <c r="CP26" s="47" t="str">
        <f t="shared" si="124"/>
        <v/>
      </c>
      <c r="CQ26" s="55" t="str">
        <f t="shared" si="125"/>
        <v/>
      </c>
      <c r="CR26" s="47" t="str">
        <f t="shared" si="126"/>
        <v/>
      </c>
      <c r="CS26" s="49"/>
    </row>
    <row r="27" spans="1:97" s="59" customFormat="1" ht="15.75" customHeight="1" x14ac:dyDescent="0.25">
      <c r="A27" s="44">
        <v>14</v>
      </c>
      <c r="B27" s="46" t="s">
        <v>25</v>
      </c>
      <c r="C27" s="47">
        <v>5</v>
      </c>
      <c r="D27" s="48">
        <f t="shared" si="63"/>
        <v>15</v>
      </c>
      <c r="E27" s="48">
        <f t="shared" si="64"/>
        <v>15</v>
      </c>
      <c r="F27" s="48">
        <f t="shared" si="65"/>
        <v>0</v>
      </c>
      <c r="G27" s="49">
        <f t="shared" si="66"/>
        <v>3</v>
      </c>
      <c r="H27" s="130"/>
      <c r="I27" s="55" t="str">
        <f t="shared" si="67"/>
        <v/>
      </c>
      <c r="J27" s="57" t="str">
        <f t="shared" si="68"/>
        <v/>
      </c>
      <c r="K27" s="55" t="str">
        <f t="shared" si="69"/>
        <v/>
      </c>
      <c r="L27" s="47" t="str">
        <f t="shared" si="70"/>
        <v/>
      </c>
      <c r="M27" s="55" t="str">
        <f t="shared" si="71"/>
        <v/>
      </c>
      <c r="N27" s="47" t="str">
        <f t="shared" si="72"/>
        <v/>
      </c>
      <c r="O27" s="49"/>
      <c r="P27" s="129"/>
      <c r="Q27" s="61"/>
      <c r="R27" s="55" t="str">
        <f t="shared" si="73"/>
        <v/>
      </c>
      <c r="S27" s="47" t="str">
        <f t="shared" si="74"/>
        <v/>
      </c>
      <c r="T27" s="55" t="str">
        <f t="shared" si="75"/>
        <v/>
      </c>
      <c r="U27" s="47" t="str">
        <f t="shared" si="76"/>
        <v/>
      </c>
      <c r="V27" s="49"/>
      <c r="W27" s="130"/>
      <c r="X27" s="55" t="str">
        <f t="shared" si="77"/>
        <v/>
      </c>
      <c r="Y27" s="57" t="str">
        <f t="shared" si="78"/>
        <v/>
      </c>
      <c r="Z27" s="55" t="str">
        <f t="shared" si="79"/>
        <v/>
      </c>
      <c r="AA27" s="47" t="str">
        <f t="shared" si="80"/>
        <v/>
      </c>
      <c r="AB27" s="55" t="str">
        <f t="shared" si="81"/>
        <v/>
      </c>
      <c r="AC27" s="47" t="str">
        <f t="shared" si="82"/>
        <v/>
      </c>
      <c r="AD27" s="49"/>
      <c r="AE27" s="127"/>
      <c r="AF27" s="61"/>
      <c r="AG27" s="55" t="str">
        <f t="shared" si="83"/>
        <v/>
      </c>
      <c r="AH27" s="47" t="str">
        <f t="shared" si="84"/>
        <v/>
      </c>
      <c r="AI27" s="55" t="str">
        <f t="shared" si="85"/>
        <v/>
      </c>
      <c r="AJ27" s="47" t="str">
        <f t="shared" si="86"/>
        <v/>
      </c>
      <c r="AK27" s="128"/>
      <c r="AL27" s="130"/>
      <c r="AM27" s="55" t="str">
        <f t="shared" si="87"/>
        <v/>
      </c>
      <c r="AN27" s="57" t="str">
        <f t="shared" si="88"/>
        <v/>
      </c>
      <c r="AO27" s="55" t="str">
        <f t="shared" si="89"/>
        <v/>
      </c>
      <c r="AP27" s="47" t="str">
        <f t="shared" si="90"/>
        <v/>
      </c>
      <c r="AQ27" s="55" t="str">
        <f t="shared" si="91"/>
        <v/>
      </c>
      <c r="AR27" s="47" t="str">
        <f t="shared" si="92"/>
        <v/>
      </c>
      <c r="AS27" s="49"/>
      <c r="AT27" s="127"/>
      <c r="AU27" s="61"/>
      <c r="AV27" s="55" t="str">
        <f t="shared" si="93"/>
        <v/>
      </c>
      <c r="AW27" s="47" t="str">
        <f t="shared" si="94"/>
        <v/>
      </c>
      <c r="AX27" s="55" t="str">
        <f t="shared" si="95"/>
        <v/>
      </c>
      <c r="AY27" s="47" t="str">
        <f t="shared" si="96"/>
        <v/>
      </c>
      <c r="AZ27" s="128"/>
      <c r="BA27" s="130"/>
      <c r="BB27" s="55" t="str">
        <f t="shared" si="97"/>
        <v/>
      </c>
      <c r="BC27" s="57" t="str">
        <f t="shared" si="98"/>
        <v/>
      </c>
      <c r="BD27" s="55" t="str">
        <f t="shared" si="99"/>
        <v/>
      </c>
      <c r="BE27" s="47" t="str">
        <f t="shared" si="100"/>
        <v/>
      </c>
      <c r="BF27" s="55" t="str">
        <f t="shared" si="101"/>
        <v/>
      </c>
      <c r="BG27" s="47" t="str">
        <f t="shared" si="102"/>
        <v/>
      </c>
      <c r="BH27" s="49"/>
      <c r="BI27" s="130"/>
      <c r="BJ27" s="61"/>
      <c r="BK27" s="55" t="str">
        <f t="shared" si="103"/>
        <v/>
      </c>
      <c r="BL27" s="47" t="str">
        <f t="shared" si="104"/>
        <v/>
      </c>
      <c r="BM27" s="55" t="str">
        <f t="shared" si="105"/>
        <v/>
      </c>
      <c r="BN27" s="47" t="str">
        <f t="shared" si="106"/>
        <v/>
      </c>
      <c r="BO27" s="49"/>
      <c r="BP27" s="130">
        <v>15</v>
      </c>
      <c r="BQ27" s="55">
        <f t="shared" si="107"/>
        <v>0.6</v>
      </c>
      <c r="BR27" s="57">
        <f t="shared" si="108"/>
        <v>9</v>
      </c>
      <c r="BS27" s="55">
        <f t="shared" si="109"/>
        <v>0.36</v>
      </c>
      <c r="BT27" s="47">
        <f t="shared" si="110"/>
        <v>26</v>
      </c>
      <c r="BU27" s="55">
        <f t="shared" si="111"/>
        <v>1.04</v>
      </c>
      <c r="BV27" s="47">
        <f t="shared" si="112"/>
        <v>50</v>
      </c>
      <c r="BW27" s="49">
        <v>2</v>
      </c>
      <c r="BX27" s="127">
        <v>15</v>
      </c>
      <c r="BY27" s="61"/>
      <c r="BZ27" s="55">
        <f t="shared" si="113"/>
        <v>0.6</v>
      </c>
      <c r="CA27" s="47">
        <f t="shared" si="114"/>
        <v>10</v>
      </c>
      <c r="CB27" s="55">
        <f t="shared" si="115"/>
        <v>0.4</v>
      </c>
      <c r="CC27" s="47">
        <f t="shared" si="116"/>
        <v>25</v>
      </c>
      <c r="CD27" s="128">
        <v>1</v>
      </c>
      <c r="CE27" s="129"/>
      <c r="CF27" s="55" t="str">
        <f t="shared" si="117"/>
        <v/>
      </c>
      <c r="CG27" s="57" t="str">
        <f t="shared" si="118"/>
        <v/>
      </c>
      <c r="CH27" s="55" t="str">
        <f t="shared" si="119"/>
        <v/>
      </c>
      <c r="CI27" s="47" t="str">
        <f t="shared" si="120"/>
        <v/>
      </c>
      <c r="CJ27" s="55" t="str">
        <f t="shared" si="121"/>
        <v/>
      </c>
      <c r="CK27" s="47" t="str">
        <f t="shared" si="122"/>
        <v/>
      </c>
      <c r="CL27" s="49"/>
      <c r="CM27" s="129"/>
      <c r="CN27" s="61"/>
      <c r="CO27" s="55" t="str">
        <f t="shared" si="123"/>
        <v/>
      </c>
      <c r="CP27" s="47" t="str">
        <f t="shared" si="124"/>
        <v/>
      </c>
      <c r="CQ27" s="55" t="str">
        <f t="shared" si="125"/>
        <v/>
      </c>
      <c r="CR27" s="47" t="str">
        <f t="shared" si="126"/>
        <v/>
      </c>
      <c r="CS27" s="49"/>
    </row>
    <row r="28" spans="1:97" s="59" customFormat="1" ht="19.5" customHeight="1" x14ac:dyDescent="0.25">
      <c r="A28" s="44">
        <v>15</v>
      </c>
      <c r="B28" s="46" t="s">
        <v>22</v>
      </c>
      <c r="C28" s="47" t="s">
        <v>30</v>
      </c>
      <c r="D28" s="48">
        <f t="shared" si="63"/>
        <v>30</v>
      </c>
      <c r="E28" s="48">
        <f t="shared" si="64"/>
        <v>0</v>
      </c>
      <c r="F28" s="48">
        <f t="shared" si="65"/>
        <v>0</v>
      </c>
      <c r="G28" s="49">
        <f t="shared" si="66"/>
        <v>3</v>
      </c>
      <c r="H28" s="130">
        <v>30</v>
      </c>
      <c r="I28" s="55">
        <f t="shared" si="67"/>
        <v>1.2</v>
      </c>
      <c r="J28" s="57">
        <f t="shared" si="68"/>
        <v>18</v>
      </c>
      <c r="K28" s="55">
        <f t="shared" si="69"/>
        <v>0.72</v>
      </c>
      <c r="L28" s="47">
        <f t="shared" si="70"/>
        <v>27</v>
      </c>
      <c r="M28" s="55">
        <f t="shared" si="71"/>
        <v>1.08</v>
      </c>
      <c r="N28" s="47">
        <f t="shared" si="72"/>
        <v>75</v>
      </c>
      <c r="O28" s="49">
        <v>3</v>
      </c>
      <c r="P28" s="129"/>
      <c r="Q28" s="61"/>
      <c r="R28" s="55" t="str">
        <f t="shared" si="73"/>
        <v/>
      </c>
      <c r="S28" s="47" t="str">
        <f t="shared" si="74"/>
        <v/>
      </c>
      <c r="T28" s="55" t="str">
        <f t="shared" si="75"/>
        <v/>
      </c>
      <c r="U28" s="47" t="str">
        <f t="shared" si="76"/>
        <v/>
      </c>
      <c r="V28" s="128"/>
      <c r="W28" s="130"/>
      <c r="X28" s="55" t="str">
        <f t="shared" si="77"/>
        <v/>
      </c>
      <c r="Y28" s="57" t="str">
        <f t="shared" si="78"/>
        <v/>
      </c>
      <c r="Z28" s="55" t="str">
        <f t="shared" si="79"/>
        <v/>
      </c>
      <c r="AA28" s="47" t="str">
        <f t="shared" si="80"/>
        <v/>
      </c>
      <c r="AB28" s="55" t="str">
        <f t="shared" si="81"/>
        <v/>
      </c>
      <c r="AC28" s="47" t="str">
        <f t="shared" si="82"/>
        <v/>
      </c>
      <c r="AD28" s="49"/>
      <c r="AE28" s="127"/>
      <c r="AF28" s="61"/>
      <c r="AG28" s="55" t="str">
        <f t="shared" si="83"/>
        <v/>
      </c>
      <c r="AH28" s="47" t="str">
        <f t="shared" si="84"/>
        <v/>
      </c>
      <c r="AI28" s="55" t="str">
        <f t="shared" si="85"/>
        <v/>
      </c>
      <c r="AJ28" s="47" t="str">
        <f t="shared" si="86"/>
        <v/>
      </c>
      <c r="AK28" s="128"/>
      <c r="AL28" s="130"/>
      <c r="AM28" s="55" t="str">
        <f t="shared" si="87"/>
        <v/>
      </c>
      <c r="AN28" s="57" t="str">
        <f t="shared" si="88"/>
        <v/>
      </c>
      <c r="AO28" s="55" t="str">
        <f t="shared" si="89"/>
        <v/>
      </c>
      <c r="AP28" s="47" t="str">
        <f t="shared" si="90"/>
        <v/>
      </c>
      <c r="AQ28" s="55" t="str">
        <f t="shared" si="91"/>
        <v/>
      </c>
      <c r="AR28" s="47" t="str">
        <f t="shared" si="92"/>
        <v/>
      </c>
      <c r="AS28" s="49"/>
      <c r="AT28" s="129"/>
      <c r="AU28" s="61"/>
      <c r="AV28" s="55" t="str">
        <f t="shared" si="93"/>
        <v/>
      </c>
      <c r="AW28" s="47" t="str">
        <f t="shared" si="94"/>
        <v/>
      </c>
      <c r="AX28" s="55" t="str">
        <f t="shared" si="95"/>
        <v/>
      </c>
      <c r="AY28" s="47" t="str">
        <f t="shared" si="96"/>
        <v/>
      </c>
      <c r="AZ28" s="128"/>
      <c r="BA28" s="129"/>
      <c r="BB28" s="55" t="str">
        <f t="shared" si="97"/>
        <v/>
      </c>
      <c r="BC28" s="57" t="str">
        <f t="shared" si="98"/>
        <v/>
      </c>
      <c r="BD28" s="55" t="str">
        <f t="shared" si="99"/>
        <v/>
      </c>
      <c r="BE28" s="47" t="str">
        <f t="shared" si="100"/>
        <v/>
      </c>
      <c r="BF28" s="55" t="str">
        <f t="shared" si="101"/>
        <v/>
      </c>
      <c r="BG28" s="47" t="str">
        <f t="shared" si="102"/>
        <v/>
      </c>
      <c r="BH28" s="49"/>
      <c r="BI28" s="129"/>
      <c r="BJ28" s="61"/>
      <c r="BK28" s="55" t="str">
        <f t="shared" si="103"/>
        <v/>
      </c>
      <c r="BL28" s="47" t="str">
        <f t="shared" si="104"/>
        <v/>
      </c>
      <c r="BM28" s="55" t="str">
        <f t="shared" si="105"/>
        <v/>
      </c>
      <c r="BN28" s="47" t="str">
        <f t="shared" si="106"/>
        <v/>
      </c>
      <c r="BO28" s="49"/>
      <c r="BP28" s="130"/>
      <c r="BQ28" s="55" t="str">
        <f t="shared" si="107"/>
        <v/>
      </c>
      <c r="BR28" s="57" t="str">
        <f t="shared" si="108"/>
        <v/>
      </c>
      <c r="BS28" s="55" t="str">
        <f t="shared" si="109"/>
        <v/>
      </c>
      <c r="BT28" s="47" t="str">
        <f t="shared" si="110"/>
        <v/>
      </c>
      <c r="BU28" s="55" t="str">
        <f t="shared" si="111"/>
        <v/>
      </c>
      <c r="BV28" s="47" t="str">
        <f t="shared" si="112"/>
        <v/>
      </c>
      <c r="BW28" s="49"/>
      <c r="BX28" s="129"/>
      <c r="BY28" s="61"/>
      <c r="BZ28" s="55" t="str">
        <f t="shared" si="113"/>
        <v/>
      </c>
      <c r="CA28" s="47" t="str">
        <f t="shared" si="114"/>
        <v/>
      </c>
      <c r="CB28" s="55" t="str">
        <f t="shared" si="115"/>
        <v/>
      </c>
      <c r="CC28" s="47" t="str">
        <f t="shared" si="116"/>
        <v/>
      </c>
      <c r="CD28" s="49"/>
      <c r="CE28" s="130"/>
      <c r="CF28" s="55" t="str">
        <f t="shared" si="117"/>
        <v/>
      </c>
      <c r="CG28" s="57" t="str">
        <f t="shared" si="118"/>
        <v/>
      </c>
      <c r="CH28" s="55" t="str">
        <f t="shared" si="119"/>
        <v/>
      </c>
      <c r="CI28" s="47" t="str">
        <f t="shared" si="120"/>
        <v/>
      </c>
      <c r="CJ28" s="55" t="str">
        <f t="shared" si="121"/>
        <v/>
      </c>
      <c r="CK28" s="47" t="str">
        <f t="shared" si="122"/>
        <v/>
      </c>
      <c r="CL28" s="49"/>
      <c r="CM28" s="129"/>
      <c r="CN28" s="61"/>
      <c r="CO28" s="55" t="str">
        <f t="shared" si="123"/>
        <v/>
      </c>
      <c r="CP28" s="47" t="str">
        <f t="shared" si="124"/>
        <v/>
      </c>
      <c r="CQ28" s="55" t="str">
        <f t="shared" si="125"/>
        <v/>
      </c>
      <c r="CR28" s="47" t="str">
        <f t="shared" si="126"/>
        <v/>
      </c>
      <c r="CS28" s="49"/>
    </row>
    <row r="29" spans="1:97" s="59" customFormat="1" ht="19.5" customHeight="1" x14ac:dyDescent="0.25">
      <c r="A29" s="44">
        <v>16</v>
      </c>
      <c r="B29" s="46" t="s">
        <v>23</v>
      </c>
      <c r="C29" s="47" t="s">
        <v>30</v>
      </c>
      <c r="D29" s="48">
        <f t="shared" si="63"/>
        <v>30</v>
      </c>
      <c r="E29" s="48">
        <f t="shared" si="64"/>
        <v>0</v>
      </c>
      <c r="F29" s="48">
        <f t="shared" si="65"/>
        <v>0</v>
      </c>
      <c r="G29" s="49">
        <f t="shared" si="66"/>
        <v>3</v>
      </c>
      <c r="H29" s="130">
        <v>30</v>
      </c>
      <c r="I29" s="55">
        <f t="shared" si="67"/>
        <v>1.2</v>
      </c>
      <c r="J29" s="57">
        <f t="shared" si="68"/>
        <v>18</v>
      </c>
      <c r="K29" s="55">
        <f t="shared" si="69"/>
        <v>0.72</v>
      </c>
      <c r="L29" s="47">
        <f t="shared" si="70"/>
        <v>27</v>
      </c>
      <c r="M29" s="55">
        <f t="shared" si="71"/>
        <v>1.08</v>
      </c>
      <c r="N29" s="47">
        <f t="shared" si="72"/>
        <v>75</v>
      </c>
      <c r="O29" s="49">
        <v>3</v>
      </c>
      <c r="P29" s="129"/>
      <c r="Q29" s="61"/>
      <c r="R29" s="55" t="str">
        <f t="shared" si="73"/>
        <v/>
      </c>
      <c r="S29" s="47" t="str">
        <f t="shared" si="74"/>
        <v/>
      </c>
      <c r="T29" s="55" t="str">
        <f t="shared" si="75"/>
        <v/>
      </c>
      <c r="U29" s="47" t="str">
        <f t="shared" si="76"/>
        <v/>
      </c>
      <c r="V29" s="128"/>
      <c r="W29" s="130"/>
      <c r="X29" s="55" t="str">
        <f t="shared" si="77"/>
        <v/>
      </c>
      <c r="Y29" s="57" t="str">
        <f t="shared" si="78"/>
        <v/>
      </c>
      <c r="Z29" s="55" t="str">
        <f t="shared" si="79"/>
        <v/>
      </c>
      <c r="AA29" s="47" t="str">
        <f t="shared" si="80"/>
        <v/>
      </c>
      <c r="AB29" s="55" t="str">
        <f t="shared" si="81"/>
        <v/>
      </c>
      <c r="AC29" s="47" t="str">
        <f t="shared" si="82"/>
        <v/>
      </c>
      <c r="AD29" s="49"/>
      <c r="AE29" s="127"/>
      <c r="AF29" s="61"/>
      <c r="AG29" s="55" t="str">
        <f t="shared" si="83"/>
        <v/>
      </c>
      <c r="AH29" s="47" t="str">
        <f t="shared" si="84"/>
        <v/>
      </c>
      <c r="AI29" s="55" t="str">
        <f t="shared" si="85"/>
        <v/>
      </c>
      <c r="AJ29" s="47" t="str">
        <f t="shared" si="86"/>
        <v/>
      </c>
      <c r="AK29" s="128"/>
      <c r="AL29" s="130"/>
      <c r="AM29" s="55" t="str">
        <f t="shared" si="87"/>
        <v/>
      </c>
      <c r="AN29" s="57" t="str">
        <f t="shared" si="88"/>
        <v/>
      </c>
      <c r="AO29" s="55" t="str">
        <f t="shared" si="89"/>
        <v/>
      </c>
      <c r="AP29" s="47" t="str">
        <f t="shared" si="90"/>
        <v/>
      </c>
      <c r="AQ29" s="55" t="str">
        <f t="shared" si="91"/>
        <v/>
      </c>
      <c r="AR29" s="47" t="str">
        <f t="shared" si="92"/>
        <v/>
      </c>
      <c r="AS29" s="49"/>
      <c r="AT29" s="129"/>
      <c r="AU29" s="61"/>
      <c r="AV29" s="55" t="str">
        <f t="shared" si="93"/>
        <v/>
      </c>
      <c r="AW29" s="47" t="str">
        <f t="shared" si="94"/>
        <v/>
      </c>
      <c r="AX29" s="55" t="str">
        <f t="shared" si="95"/>
        <v/>
      </c>
      <c r="AY29" s="47" t="str">
        <f t="shared" si="96"/>
        <v/>
      </c>
      <c r="AZ29" s="128"/>
      <c r="BA29" s="130"/>
      <c r="BB29" s="55" t="str">
        <f t="shared" si="97"/>
        <v/>
      </c>
      <c r="BC29" s="57" t="str">
        <f t="shared" si="98"/>
        <v/>
      </c>
      <c r="BD29" s="55" t="str">
        <f t="shared" si="99"/>
        <v/>
      </c>
      <c r="BE29" s="47" t="str">
        <f t="shared" si="100"/>
        <v/>
      </c>
      <c r="BF29" s="55" t="str">
        <f t="shared" si="101"/>
        <v/>
      </c>
      <c r="BG29" s="47" t="str">
        <f t="shared" si="102"/>
        <v/>
      </c>
      <c r="BH29" s="49"/>
      <c r="BI29" s="129"/>
      <c r="BJ29" s="61"/>
      <c r="BK29" s="55" t="str">
        <f t="shared" si="103"/>
        <v/>
      </c>
      <c r="BL29" s="47" t="str">
        <f t="shared" si="104"/>
        <v/>
      </c>
      <c r="BM29" s="55" t="str">
        <f t="shared" si="105"/>
        <v/>
      </c>
      <c r="BN29" s="47" t="str">
        <f t="shared" si="106"/>
        <v/>
      </c>
      <c r="BO29" s="49"/>
      <c r="BP29" s="130"/>
      <c r="BQ29" s="55" t="str">
        <f t="shared" si="107"/>
        <v/>
      </c>
      <c r="BR29" s="57" t="str">
        <f t="shared" si="108"/>
        <v/>
      </c>
      <c r="BS29" s="55" t="str">
        <f t="shared" si="109"/>
        <v/>
      </c>
      <c r="BT29" s="47" t="str">
        <f t="shared" si="110"/>
        <v/>
      </c>
      <c r="BU29" s="55" t="str">
        <f t="shared" si="111"/>
        <v/>
      </c>
      <c r="BV29" s="47" t="str">
        <f t="shared" si="112"/>
        <v/>
      </c>
      <c r="BW29" s="49"/>
      <c r="BX29" s="129"/>
      <c r="BY29" s="61"/>
      <c r="BZ29" s="55" t="str">
        <f t="shared" si="113"/>
        <v/>
      </c>
      <c r="CA29" s="47" t="str">
        <f t="shared" si="114"/>
        <v/>
      </c>
      <c r="CB29" s="55" t="str">
        <f t="shared" si="115"/>
        <v/>
      </c>
      <c r="CC29" s="47" t="str">
        <f t="shared" si="116"/>
        <v/>
      </c>
      <c r="CD29" s="49"/>
      <c r="CE29" s="130"/>
      <c r="CF29" s="55" t="str">
        <f t="shared" si="117"/>
        <v/>
      </c>
      <c r="CG29" s="57" t="str">
        <f t="shared" si="118"/>
        <v/>
      </c>
      <c r="CH29" s="55" t="str">
        <f t="shared" si="119"/>
        <v/>
      </c>
      <c r="CI29" s="47" t="str">
        <f t="shared" si="120"/>
        <v/>
      </c>
      <c r="CJ29" s="55" t="str">
        <f t="shared" si="121"/>
        <v/>
      </c>
      <c r="CK29" s="47" t="str">
        <f t="shared" si="122"/>
        <v/>
      </c>
      <c r="CL29" s="49"/>
      <c r="CM29" s="129"/>
      <c r="CN29" s="61"/>
      <c r="CO29" s="55" t="str">
        <f t="shared" si="123"/>
        <v/>
      </c>
      <c r="CP29" s="47" t="str">
        <f t="shared" si="124"/>
        <v/>
      </c>
      <c r="CQ29" s="55" t="str">
        <f t="shared" si="125"/>
        <v/>
      </c>
      <c r="CR29" s="47" t="str">
        <f t="shared" si="126"/>
        <v/>
      </c>
      <c r="CS29" s="49"/>
    </row>
    <row r="30" spans="1:97" s="59" customFormat="1" ht="19.5" customHeight="1" x14ac:dyDescent="0.25">
      <c r="A30" s="44">
        <v>17</v>
      </c>
      <c r="B30" s="46" t="s">
        <v>24</v>
      </c>
      <c r="C30" s="47">
        <v>3</v>
      </c>
      <c r="D30" s="48">
        <f t="shared" si="63"/>
        <v>30</v>
      </c>
      <c r="E30" s="48">
        <f t="shared" si="64"/>
        <v>15</v>
      </c>
      <c r="F30" s="48">
        <f t="shared" si="65"/>
        <v>0</v>
      </c>
      <c r="G30" s="49">
        <f t="shared" si="66"/>
        <v>4</v>
      </c>
      <c r="H30" s="130"/>
      <c r="I30" s="55" t="str">
        <f t="shared" si="67"/>
        <v/>
      </c>
      <c r="J30" s="57" t="str">
        <f t="shared" si="68"/>
        <v/>
      </c>
      <c r="K30" s="55" t="str">
        <f t="shared" si="69"/>
        <v/>
      </c>
      <c r="L30" s="47" t="str">
        <f t="shared" si="70"/>
        <v/>
      </c>
      <c r="M30" s="55" t="str">
        <f t="shared" si="71"/>
        <v/>
      </c>
      <c r="N30" s="47" t="str">
        <f t="shared" si="72"/>
        <v/>
      </c>
      <c r="O30" s="49"/>
      <c r="P30" s="129"/>
      <c r="Q30" s="61"/>
      <c r="R30" s="55" t="str">
        <f t="shared" si="73"/>
        <v/>
      </c>
      <c r="S30" s="47" t="str">
        <f t="shared" si="74"/>
        <v/>
      </c>
      <c r="T30" s="55" t="str">
        <f t="shared" si="75"/>
        <v/>
      </c>
      <c r="U30" s="47" t="str">
        <f t="shared" si="76"/>
        <v/>
      </c>
      <c r="V30" s="128"/>
      <c r="W30" s="129"/>
      <c r="X30" s="55" t="str">
        <f t="shared" si="77"/>
        <v/>
      </c>
      <c r="Y30" s="57" t="str">
        <f t="shared" si="78"/>
        <v/>
      </c>
      <c r="Z30" s="55" t="str">
        <f t="shared" si="79"/>
        <v/>
      </c>
      <c r="AA30" s="47" t="str">
        <f t="shared" si="80"/>
        <v/>
      </c>
      <c r="AB30" s="55" t="str">
        <f t="shared" si="81"/>
        <v/>
      </c>
      <c r="AC30" s="47" t="str">
        <f t="shared" si="82"/>
        <v/>
      </c>
      <c r="AD30" s="49"/>
      <c r="AE30" s="127"/>
      <c r="AF30" s="61"/>
      <c r="AG30" s="55" t="str">
        <f t="shared" si="83"/>
        <v/>
      </c>
      <c r="AH30" s="47" t="str">
        <f t="shared" si="84"/>
        <v/>
      </c>
      <c r="AI30" s="55" t="str">
        <f t="shared" si="85"/>
        <v/>
      </c>
      <c r="AJ30" s="47" t="str">
        <f t="shared" si="86"/>
        <v/>
      </c>
      <c r="AK30" s="128"/>
      <c r="AL30" s="129">
        <v>30</v>
      </c>
      <c r="AM30" s="55">
        <f t="shared" si="87"/>
        <v>1.2</v>
      </c>
      <c r="AN30" s="57">
        <f t="shared" si="88"/>
        <v>18</v>
      </c>
      <c r="AO30" s="55">
        <f t="shared" si="89"/>
        <v>0.72</v>
      </c>
      <c r="AP30" s="47">
        <f t="shared" si="90"/>
        <v>27</v>
      </c>
      <c r="AQ30" s="55">
        <f t="shared" si="91"/>
        <v>1.08</v>
      </c>
      <c r="AR30" s="47">
        <f t="shared" si="92"/>
        <v>75</v>
      </c>
      <c r="AS30" s="49">
        <v>3</v>
      </c>
      <c r="AT30" s="127">
        <v>15</v>
      </c>
      <c r="AU30" s="61"/>
      <c r="AV30" s="55">
        <f t="shared" si="93"/>
        <v>0.6</v>
      </c>
      <c r="AW30" s="47">
        <f t="shared" si="94"/>
        <v>10</v>
      </c>
      <c r="AX30" s="55">
        <f t="shared" si="95"/>
        <v>0.4</v>
      </c>
      <c r="AY30" s="47">
        <f t="shared" si="96"/>
        <v>25</v>
      </c>
      <c r="AZ30" s="128">
        <v>1</v>
      </c>
      <c r="BA30" s="130"/>
      <c r="BB30" s="55" t="str">
        <f t="shared" si="97"/>
        <v/>
      </c>
      <c r="BC30" s="57" t="str">
        <f t="shared" si="98"/>
        <v/>
      </c>
      <c r="BD30" s="55" t="str">
        <f t="shared" si="99"/>
        <v/>
      </c>
      <c r="BE30" s="47" t="str">
        <f t="shared" si="100"/>
        <v/>
      </c>
      <c r="BF30" s="55" t="str">
        <f t="shared" si="101"/>
        <v/>
      </c>
      <c r="BG30" s="47" t="str">
        <f t="shared" si="102"/>
        <v/>
      </c>
      <c r="BH30" s="49"/>
      <c r="BI30" s="129"/>
      <c r="BJ30" s="61"/>
      <c r="BK30" s="55" t="str">
        <f t="shared" si="103"/>
        <v/>
      </c>
      <c r="BL30" s="47" t="str">
        <f t="shared" si="104"/>
        <v/>
      </c>
      <c r="BM30" s="55" t="str">
        <f t="shared" si="105"/>
        <v/>
      </c>
      <c r="BN30" s="47" t="str">
        <f t="shared" si="106"/>
        <v/>
      </c>
      <c r="BO30" s="49"/>
      <c r="BP30" s="130"/>
      <c r="BQ30" s="55" t="str">
        <f t="shared" si="107"/>
        <v/>
      </c>
      <c r="BR30" s="57" t="str">
        <f t="shared" si="108"/>
        <v/>
      </c>
      <c r="BS30" s="55" t="str">
        <f t="shared" si="109"/>
        <v/>
      </c>
      <c r="BT30" s="47" t="str">
        <f t="shared" si="110"/>
        <v/>
      </c>
      <c r="BU30" s="55" t="str">
        <f t="shared" si="111"/>
        <v/>
      </c>
      <c r="BV30" s="47" t="str">
        <f t="shared" si="112"/>
        <v/>
      </c>
      <c r="BW30" s="49"/>
      <c r="BX30" s="129"/>
      <c r="BY30" s="61"/>
      <c r="BZ30" s="55" t="str">
        <f t="shared" si="113"/>
        <v/>
      </c>
      <c r="CA30" s="47" t="str">
        <f t="shared" si="114"/>
        <v/>
      </c>
      <c r="CB30" s="55" t="str">
        <f t="shared" si="115"/>
        <v/>
      </c>
      <c r="CC30" s="47" t="str">
        <f t="shared" si="116"/>
        <v/>
      </c>
      <c r="CD30" s="49"/>
      <c r="CE30" s="130"/>
      <c r="CF30" s="55" t="str">
        <f t="shared" si="117"/>
        <v/>
      </c>
      <c r="CG30" s="57" t="str">
        <f t="shared" si="118"/>
        <v/>
      </c>
      <c r="CH30" s="55" t="str">
        <f t="shared" si="119"/>
        <v/>
      </c>
      <c r="CI30" s="47" t="str">
        <f t="shared" si="120"/>
        <v/>
      </c>
      <c r="CJ30" s="55" t="str">
        <f t="shared" si="121"/>
        <v/>
      </c>
      <c r="CK30" s="47" t="str">
        <f t="shared" si="122"/>
        <v/>
      </c>
      <c r="CL30" s="49"/>
      <c r="CM30" s="129"/>
      <c r="CN30" s="61"/>
      <c r="CO30" s="55" t="str">
        <f t="shared" si="123"/>
        <v/>
      </c>
      <c r="CP30" s="47" t="str">
        <f t="shared" si="124"/>
        <v/>
      </c>
      <c r="CQ30" s="55" t="str">
        <f t="shared" si="125"/>
        <v/>
      </c>
      <c r="CR30" s="47" t="str">
        <f t="shared" si="126"/>
        <v/>
      </c>
      <c r="CS30" s="49"/>
    </row>
    <row r="31" spans="1:97" s="59" customFormat="1" ht="15.75" customHeight="1" x14ac:dyDescent="0.25">
      <c r="A31" s="44">
        <v>18</v>
      </c>
      <c r="B31" s="46" t="s">
        <v>29</v>
      </c>
      <c r="C31" s="47">
        <v>4</v>
      </c>
      <c r="D31" s="48">
        <f t="shared" si="63"/>
        <v>30</v>
      </c>
      <c r="E31" s="48">
        <f t="shared" si="64"/>
        <v>30</v>
      </c>
      <c r="F31" s="48">
        <f t="shared" si="65"/>
        <v>0</v>
      </c>
      <c r="G31" s="49">
        <f t="shared" si="66"/>
        <v>5</v>
      </c>
      <c r="H31" s="130"/>
      <c r="I31" s="55" t="str">
        <f t="shared" si="67"/>
        <v/>
      </c>
      <c r="J31" s="57" t="str">
        <f t="shared" si="68"/>
        <v/>
      </c>
      <c r="K31" s="55" t="str">
        <f t="shared" si="69"/>
        <v/>
      </c>
      <c r="L31" s="47" t="str">
        <f t="shared" si="70"/>
        <v/>
      </c>
      <c r="M31" s="55" t="str">
        <f t="shared" si="71"/>
        <v/>
      </c>
      <c r="N31" s="47" t="str">
        <f t="shared" si="72"/>
        <v/>
      </c>
      <c r="O31" s="49"/>
      <c r="P31" s="129"/>
      <c r="Q31" s="61"/>
      <c r="R31" s="55" t="str">
        <f t="shared" si="73"/>
        <v/>
      </c>
      <c r="S31" s="47" t="str">
        <f t="shared" si="74"/>
        <v/>
      </c>
      <c r="T31" s="55" t="str">
        <f t="shared" si="75"/>
        <v/>
      </c>
      <c r="U31" s="47" t="str">
        <f t="shared" si="76"/>
        <v/>
      </c>
      <c r="V31" s="49"/>
      <c r="W31" s="130"/>
      <c r="X31" s="55" t="str">
        <f t="shared" si="77"/>
        <v/>
      </c>
      <c r="Y31" s="57" t="str">
        <f t="shared" si="78"/>
        <v/>
      </c>
      <c r="Z31" s="55" t="str">
        <f t="shared" si="79"/>
        <v/>
      </c>
      <c r="AA31" s="47" t="str">
        <f t="shared" si="80"/>
        <v/>
      </c>
      <c r="AB31" s="55" t="str">
        <f t="shared" si="81"/>
        <v/>
      </c>
      <c r="AC31" s="47" t="str">
        <f t="shared" si="82"/>
        <v/>
      </c>
      <c r="AD31" s="49"/>
      <c r="AE31" s="127"/>
      <c r="AF31" s="61"/>
      <c r="AG31" s="55" t="str">
        <f t="shared" si="83"/>
        <v/>
      </c>
      <c r="AH31" s="47" t="str">
        <f t="shared" si="84"/>
        <v/>
      </c>
      <c r="AI31" s="55" t="str">
        <f t="shared" si="85"/>
        <v/>
      </c>
      <c r="AJ31" s="47" t="str">
        <f t="shared" si="86"/>
        <v/>
      </c>
      <c r="AK31" s="128"/>
      <c r="AL31" s="130"/>
      <c r="AM31" s="55" t="str">
        <f t="shared" si="87"/>
        <v/>
      </c>
      <c r="AN31" s="57" t="str">
        <f t="shared" si="88"/>
        <v/>
      </c>
      <c r="AO31" s="55" t="str">
        <f t="shared" si="89"/>
        <v/>
      </c>
      <c r="AP31" s="47" t="str">
        <f t="shared" si="90"/>
        <v/>
      </c>
      <c r="AQ31" s="55" t="str">
        <f t="shared" si="91"/>
        <v/>
      </c>
      <c r="AR31" s="47" t="str">
        <f t="shared" si="92"/>
        <v/>
      </c>
      <c r="AS31" s="49"/>
      <c r="AT31" s="129"/>
      <c r="AU31" s="61"/>
      <c r="AV31" s="55" t="str">
        <f t="shared" si="93"/>
        <v/>
      </c>
      <c r="AW31" s="47" t="str">
        <f t="shared" si="94"/>
        <v/>
      </c>
      <c r="AX31" s="55" t="str">
        <f t="shared" si="95"/>
        <v/>
      </c>
      <c r="AY31" s="47" t="str">
        <f t="shared" si="96"/>
        <v/>
      </c>
      <c r="AZ31" s="128"/>
      <c r="BA31" s="130">
        <v>30</v>
      </c>
      <c r="BB31" s="55">
        <f t="shared" si="97"/>
        <v>1.2</v>
      </c>
      <c r="BC31" s="57">
        <f t="shared" si="98"/>
        <v>18</v>
      </c>
      <c r="BD31" s="55">
        <f t="shared" si="99"/>
        <v>0.72</v>
      </c>
      <c r="BE31" s="47">
        <f t="shared" si="100"/>
        <v>2</v>
      </c>
      <c r="BF31" s="55">
        <f t="shared" si="101"/>
        <v>0.08</v>
      </c>
      <c r="BG31" s="47">
        <f t="shared" si="102"/>
        <v>50</v>
      </c>
      <c r="BH31" s="49">
        <v>2</v>
      </c>
      <c r="BI31" s="127">
        <v>30</v>
      </c>
      <c r="BJ31" s="61"/>
      <c r="BK31" s="55">
        <f t="shared" si="103"/>
        <v>1.2</v>
      </c>
      <c r="BL31" s="47">
        <f t="shared" si="104"/>
        <v>45</v>
      </c>
      <c r="BM31" s="55">
        <f t="shared" si="105"/>
        <v>1.8</v>
      </c>
      <c r="BN31" s="47">
        <f t="shared" si="106"/>
        <v>75</v>
      </c>
      <c r="BO31" s="128">
        <v>3</v>
      </c>
      <c r="BP31" s="130"/>
      <c r="BQ31" s="55" t="str">
        <f t="shared" si="107"/>
        <v/>
      </c>
      <c r="BR31" s="57" t="str">
        <f t="shared" si="108"/>
        <v/>
      </c>
      <c r="BS31" s="55" t="str">
        <f t="shared" si="109"/>
        <v/>
      </c>
      <c r="BT31" s="47" t="str">
        <f t="shared" si="110"/>
        <v/>
      </c>
      <c r="BU31" s="55" t="str">
        <f t="shared" si="111"/>
        <v/>
      </c>
      <c r="BV31" s="47" t="str">
        <f t="shared" si="112"/>
        <v/>
      </c>
      <c r="BW31" s="49"/>
      <c r="BX31" s="129"/>
      <c r="BY31" s="61"/>
      <c r="BZ31" s="55" t="str">
        <f t="shared" si="113"/>
        <v/>
      </c>
      <c r="CA31" s="47" t="str">
        <f t="shared" si="114"/>
        <v/>
      </c>
      <c r="CB31" s="55" t="str">
        <f t="shared" si="115"/>
        <v/>
      </c>
      <c r="CC31" s="47" t="str">
        <f t="shared" si="116"/>
        <v/>
      </c>
      <c r="CD31" s="49"/>
      <c r="CE31" s="130"/>
      <c r="CF31" s="55" t="str">
        <f t="shared" si="117"/>
        <v/>
      </c>
      <c r="CG31" s="57" t="str">
        <f t="shared" si="118"/>
        <v/>
      </c>
      <c r="CH31" s="55" t="str">
        <f t="shared" si="119"/>
        <v/>
      </c>
      <c r="CI31" s="47" t="str">
        <f t="shared" si="120"/>
        <v/>
      </c>
      <c r="CJ31" s="55" t="str">
        <f t="shared" si="121"/>
        <v/>
      </c>
      <c r="CK31" s="47" t="str">
        <f t="shared" si="122"/>
        <v/>
      </c>
      <c r="CL31" s="49"/>
      <c r="CM31" s="129"/>
      <c r="CN31" s="61"/>
      <c r="CO31" s="55" t="str">
        <f t="shared" si="123"/>
        <v/>
      </c>
      <c r="CP31" s="47" t="str">
        <f t="shared" si="124"/>
        <v/>
      </c>
      <c r="CQ31" s="55" t="str">
        <f t="shared" si="125"/>
        <v/>
      </c>
      <c r="CR31" s="47" t="str">
        <f t="shared" si="126"/>
        <v/>
      </c>
      <c r="CS31" s="49"/>
    </row>
    <row r="32" spans="1:97" s="59" customFormat="1" ht="15.75" customHeight="1" x14ac:dyDescent="0.25">
      <c r="A32" s="44">
        <v>19</v>
      </c>
      <c r="B32" s="46" t="s">
        <v>26</v>
      </c>
      <c r="C32" s="47" t="s">
        <v>30</v>
      </c>
      <c r="D32" s="48">
        <f t="shared" si="63"/>
        <v>30</v>
      </c>
      <c r="E32" s="48">
        <f t="shared" si="64"/>
        <v>0</v>
      </c>
      <c r="F32" s="48">
        <f t="shared" si="65"/>
        <v>0</v>
      </c>
      <c r="G32" s="49">
        <f t="shared" si="66"/>
        <v>3</v>
      </c>
      <c r="H32" s="130"/>
      <c r="I32" s="55" t="str">
        <f t="shared" si="67"/>
        <v/>
      </c>
      <c r="J32" s="57" t="str">
        <f t="shared" si="68"/>
        <v/>
      </c>
      <c r="K32" s="55" t="str">
        <f t="shared" si="69"/>
        <v/>
      </c>
      <c r="L32" s="47" t="str">
        <f t="shared" si="70"/>
        <v/>
      </c>
      <c r="M32" s="55" t="str">
        <f t="shared" si="71"/>
        <v/>
      </c>
      <c r="N32" s="47" t="str">
        <f t="shared" si="72"/>
        <v/>
      </c>
      <c r="O32" s="49"/>
      <c r="P32" s="129"/>
      <c r="Q32" s="61"/>
      <c r="R32" s="55" t="str">
        <f t="shared" si="73"/>
        <v/>
      </c>
      <c r="S32" s="47" t="str">
        <f t="shared" si="74"/>
        <v/>
      </c>
      <c r="T32" s="55" t="str">
        <f t="shared" si="75"/>
        <v/>
      </c>
      <c r="U32" s="47" t="str">
        <f t="shared" si="76"/>
        <v/>
      </c>
      <c r="V32" s="49"/>
      <c r="W32" s="130"/>
      <c r="X32" s="55" t="str">
        <f t="shared" si="77"/>
        <v/>
      </c>
      <c r="Y32" s="57" t="str">
        <f t="shared" si="78"/>
        <v/>
      </c>
      <c r="Z32" s="55" t="str">
        <f t="shared" si="79"/>
        <v/>
      </c>
      <c r="AA32" s="47" t="str">
        <f t="shared" si="80"/>
        <v/>
      </c>
      <c r="AB32" s="55" t="str">
        <f t="shared" si="81"/>
        <v/>
      </c>
      <c r="AC32" s="47" t="str">
        <f t="shared" si="82"/>
        <v/>
      </c>
      <c r="AD32" s="49"/>
      <c r="AE32" s="129"/>
      <c r="AF32" s="61"/>
      <c r="AG32" s="55" t="str">
        <f t="shared" si="83"/>
        <v/>
      </c>
      <c r="AH32" s="47" t="str">
        <f t="shared" si="84"/>
        <v/>
      </c>
      <c r="AI32" s="55" t="str">
        <f t="shared" si="85"/>
        <v/>
      </c>
      <c r="AJ32" s="47" t="str">
        <f t="shared" si="86"/>
        <v/>
      </c>
      <c r="AK32" s="49"/>
      <c r="AL32" s="130"/>
      <c r="AM32" s="55" t="str">
        <f t="shared" si="87"/>
        <v/>
      </c>
      <c r="AN32" s="57" t="str">
        <f t="shared" si="88"/>
        <v/>
      </c>
      <c r="AO32" s="55" t="str">
        <f t="shared" si="89"/>
        <v/>
      </c>
      <c r="AP32" s="47" t="str">
        <f t="shared" si="90"/>
        <v/>
      </c>
      <c r="AQ32" s="55" t="str">
        <f t="shared" si="91"/>
        <v/>
      </c>
      <c r="AR32" s="47" t="str">
        <f t="shared" si="92"/>
        <v/>
      </c>
      <c r="AS32" s="49"/>
      <c r="AT32" s="129"/>
      <c r="AU32" s="61"/>
      <c r="AV32" s="55" t="str">
        <f t="shared" si="93"/>
        <v/>
      </c>
      <c r="AW32" s="47" t="str">
        <f t="shared" si="94"/>
        <v/>
      </c>
      <c r="AX32" s="55" t="str">
        <f t="shared" si="95"/>
        <v/>
      </c>
      <c r="AY32" s="47" t="str">
        <f t="shared" si="96"/>
        <v/>
      </c>
      <c r="AZ32" s="128"/>
      <c r="BA32" s="130"/>
      <c r="BB32" s="55" t="str">
        <f t="shared" si="97"/>
        <v/>
      </c>
      <c r="BC32" s="57" t="str">
        <f t="shared" si="98"/>
        <v/>
      </c>
      <c r="BD32" s="55" t="str">
        <f t="shared" si="99"/>
        <v/>
      </c>
      <c r="BE32" s="47" t="str">
        <f t="shared" si="100"/>
        <v/>
      </c>
      <c r="BF32" s="55" t="str">
        <f t="shared" si="101"/>
        <v/>
      </c>
      <c r="BG32" s="47" t="str">
        <f t="shared" si="102"/>
        <v/>
      </c>
      <c r="BH32" s="49"/>
      <c r="BI32" s="129"/>
      <c r="BJ32" s="61"/>
      <c r="BK32" s="55" t="str">
        <f t="shared" si="103"/>
        <v/>
      </c>
      <c r="BL32" s="47" t="str">
        <f t="shared" si="104"/>
        <v/>
      </c>
      <c r="BM32" s="55" t="str">
        <f t="shared" si="105"/>
        <v/>
      </c>
      <c r="BN32" s="47" t="str">
        <f t="shared" si="106"/>
        <v/>
      </c>
      <c r="BO32" s="49"/>
      <c r="BP32" s="130">
        <v>30</v>
      </c>
      <c r="BQ32" s="55">
        <f t="shared" si="107"/>
        <v>1.2</v>
      </c>
      <c r="BR32" s="57">
        <f t="shared" si="108"/>
        <v>18</v>
      </c>
      <c r="BS32" s="55">
        <f t="shared" si="109"/>
        <v>0.72</v>
      </c>
      <c r="BT32" s="47">
        <f t="shared" si="110"/>
        <v>27</v>
      </c>
      <c r="BU32" s="55">
        <f t="shared" si="111"/>
        <v>1.08</v>
      </c>
      <c r="BV32" s="47">
        <f t="shared" si="112"/>
        <v>75</v>
      </c>
      <c r="BW32" s="49">
        <v>3</v>
      </c>
      <c r="BX32" s="129"/>
      <c r="BY32" s="61"/>
      <c r="BZ32" s="55" t="str">
        <f t="shared" si="113"/>
        <v/>
      </c>
      <c r="CA32" s="47" t="str">
        <f t="shared" si="114"/>
        <v/>
      </c>
      <c r="CB32" s="55" t="str">
        <f t="shared" si="115"/>
        <v/>
      </c>
      <c r="CC32" s="47" t="str">
        <f t="shared" si="116"/>
        <v/>
      </c>
      <c r="CD32" s="49"/>
      <c r="CE32" s="130"/>
      <c r="CF32" s="55" t="str">
        <f t="shared" si="117"/>
        <v/>
      </c>
      <c r="CG32" s="57" t="str">
        <f t="shared" si="118"/>
        <v/>
      </c>
      <c r="CH32" s="55" t="str">
        <f t="shared" si="119"/>
        <v/>
      </c>
      <c r="CI32" s="47" t="str">
        <f t="shared" si="120"/>
        <v/>
      </c>
      <c r="CJ32" s="55" t="str">
        <f t="shared" si="121"/>
        <v/>
      </c>
      <c r="CK32" s="47" t="str">
        <f t="shared" si="122"/>
        <v/>
      </c>
      <c r="CL32" s="49"/>
      <c r="CM32" s="129"/>
      <c r="CN32" s="61"/>
      <c r="CO32" s="55" t="str">
        <f t="shared" si="123"/>
        <v/>
      </c>
      <c r="CP32" s="47" t="str">
        <f t="shared" si="124"/>
        <v/>
      </c>
      <c r="CQ32" s="55" t="str">
        <f t="shared" si="125"/>
        <v/>
      </c>
      <c r="CR32" s="47" t="str">
        <f t="shared" si="126"/>
        <v/>
      </c>
      <c r="CS32" s="49"/>
    </row>
    <row r="33" spans="1:97" s="59" customFormat="1" ht="15.75" customHeight="1" thickBot="1" x14ac:dyDescent="0.3">
      <c r="A33" s="44">
        <v>20</v>
      </c>
      <c r="B33" s="46" t="s">
        <v>71</v>
      </c>
      <c r="C33" s="78" t="s">
        <v>30</v>
      </c>
      <c r="D33" s="48">
        <f t="shared" si="63"/>
        <v>15</v>
      </c>
      <c r="E33" s="48">
        <f t="shared" si="64"/>
        <v>15</v>
      </c>
      <c r="F33" s="79">
        <f t="shared" si="65"/>
        <v>0</v>
      </c>
      <c r="G33" s="80">
        <f t="shared" si="66"/>
        <v>2</v>
      </c>
      <c r="H33" s="81"/>
      <c r="I33" s="55" t="str">
        <f t="shared" si="67"/>
        <v/>
      </c>
      <c r="J33" s="57" t="str">
        <f t="shared" si="68"/>
        <v/>
      </c>
      <c r="K33" s="55" t="str">
        <f t="shared" si="69"/>
        <v/>
      </c>
      <c r="L33" s="47" t="str">
        <f t="shared" si="70"/>
        <v/>
      </c>
      <c r="M33" s="55" t="str">
        <f t="shared" si="71"/>
        <v/>
      </c>
      <c r="N33" s="47" t="str">
        <f t="shared" si="72"/>
        <v/>
      </c>
      <c r="O33" s="49"/>
      <c r="P33" s="129"/>
      <c r="Q33" s="61"/>
      <c r="R33" s="55" t="str">
        <f t="shared" si="73"/>
        <v/>
      </c>
      <c r="S33" s="47" t="str">
        <f t="shared" si="74"/>
        <v/>
      </c>
      <c r="T33" s="55" t="str">
        <f t="shared" si="75"/>
        <v/>
      </c>
      <c r="U33" s="47" t="str">
        <f t="shared" si="76"/>
        <v/>
      </c>
      <c r="V33" s="49"/>
      <c r="W33" s="81">
        <v>15</v>
      </c>
      <c r="X33" s="55">
        <f t="shared" si="77"/>
        <v>0.6</v>
      </c>
      <c r="Y33" s="57">
        <f t="shared" si="78"/>
        <v>9</v>
      </c>
      <c r="Z33" s="55">
        <f t="shared" si="79"/>
        <v>0.36</v>
      </c>
      <c r="AA33" s="47">
        <f t="shared" si="80"/>
        <v>1</v>
      </c>
      <c r="AB33" s="55">
        <f t="shared" si="81"/>
        <v>0.04</v>
      </c>
      <c r="AC33" s="47">
        <f t="shared" si="82"/>
        <v>25</v>
      </c>
      <c r="AD33" s="82">
        <v>1</v>
      </c>
      <c r="AE33" s="83">
        <v>15</v>
      </c>
      <c r="AF33" s="61"/>
      <c r="AG33" s="55">
        <f t="shared" si="83"/>
        <v>0.6</v>
      </c>
      <c r="AH33" s="47">
        <f t="shared" si="84"/>
        <v>10</v>
      </c>
      <c r="AI33" s="55">
        <f t="shared" si="85"/>
        <v>0.4</v>
      </c>
      <c r="AJ33" s="47">
        <f t="shared" si="86"/>
        <v>25</v>
      </c>
      <c r="AK33" s="82">
        <v>1</v>
      </c>
      <c r="AL33" s="81"/>
      <c r="AM33" s="55" t="str">
        <f t="shared" si="87"/>
        <v/>
      </c>
      <c r="AN33" s="57" t="str">
        <f t="shared" si="88"/>
        <v/>
      </c>
      <c r="AO33" s="55" t="str">
        <f t="shared" si="89"/>
        <v/>
      </c>
      <c r="AP33" s="47" t="str">
        <f t="shared" si="90"/>
        <v/>
      </c>
      <c r="AQ33" s="55" t="str">
        <f t="shared" si="91"/>
        <v/>
      </c>
      <c r="AR33" s="47" t="str">
        <f t="shared" si="92"/>
        <v/>
      </c>
      <c r="AS33" s="49"/>
      <c r="AT33" s="83"/>
      <c r="AU33" s="61"/>
      <c r="AV33" s="55" t="str">
        <f t="shared" si="93"/>
        <v/>
      </c>
      <c r="AW33" s="47" t="str">
        <f t="shared" si="94"/>
        <v/>
      </c>
      <c r="AX33" s="55" t="str">
        <f t="shared" si="95"/>
        <v/>
      </c>
      <c r="AY33" s="47" t="str">
        <f t="shared" si="96"/>
        <v/>
      </c>
      <c r="AZ33" s="82"/>
      <c r="BA33" s="130"/>
      <c r="BB33" s="55" t="str">
        <f t="shared" si="97"/>
        <v/>
      </c>
      <c r="BC33" s="57" t="str">
        <f t="shared" si="98"/>
        <v/>
      </c>
      <c r="BD33" s="55" t="str">
        <f t="shared" si="99"/>
        <v/>
      </c>
      <c r="BE33" s="47" t="str">
        <f t="shared" si="100"/>
        <v/>
      </c>
      <c r="BF33" s="55" t="str">
        <f t="shared" si="101"/>
        <v/>
      </c>
      <c r="BG33" s="47" t="str">
        <f t="shared" si="102"/>
        <v/>
      </c>
      <c r="BH33" s="49"/>
      <c r="BI33" s="129"/>
      <c r="BJ33" s="61"/>
      <c r="BK33" s="55" t="str">
        <f t="shared" si="103"/>
        <v/>
      </c>
      <c r="BL33" s="47" t="str">
        <f t="shared" si="104"/>
        <v/>
      </c>
      <c r="BM33" s="55" t="str">
        <f t="shared" si="105"/>
        <v/>
      </c>
      <c r="BN33" s="47" t="str">
        <f t="shared" si="106"/>
        <v/>
      </c>
      <c r="BO33" s="49"/>
      <c r="BP33" s="130"/>
      <c r="BQ33" s="55" t="str">
        <f t="shared" si="107"/>
        <v/>
      </c>
      <c r="BR33" s="57" t="str">
        <f t="shared" si="108"/>
        <v/>
      </c>
      <c r="BS33" s="55" t="str">
        <f t="shared" si="109"/>
        <v/>
      </c>
      <c r="BT33" s="47" t="str">
        <f t="shared" si="110"/>
        <v/>
      </c>
      <c r="BU33" s="55" t="str">
        <f t="shared" si="111"/>
        <v/>
      </c>
      <c r="BV33" s="47" t="str">
        <f t="shared" si="112"/>
        <v/>
      </c>
      <c r="BW33" s="49"/>
      <c r="BX33" s="129"/>
      <c r="BY33" s="61"/>
      <c r="BZ33" s="55" t="str">
        <f t="shared" si="113"/>
        <v/>
      </c>
      <c r="CA33" s="47" t="str">
        <f t="shared" si="114"/>
        <v/>
      </c>
      <c r="CB33" s="55" t="str">
        <f t="shared" si="115"/>
        <v/>
      </c>
      <c r="CC33" s="47" t="str">
        <f t="shared" si="116"/>
        <v/>
      </c>
      <c r="CD33" s="49"/>
      <c r="CE33" s="130"/>
      <c r="CF33" s="55" t="str">
        <f t="shared" si="117"/>
        <v/>
      </c>
      <c r="CG33" s="57" t="str">
        <f t="shared" si="118"/>
        <v/>
      </c>
      <c r="CH33" s="55" t="str">
        <f t="shared" si="119"/>
        <v/>
      </c>
      <c r="CI33" s="47" t="str">
        <f t="shared" si="120"/>
        <v/>
      </c>
      <c r="CJ33" s="55" t="str">
        <f t="shared" si="121"/>
        <v/>
      </c>
      <c r="CK33" s="47" t="str">
        <f t="shared" si="122"/>
        <v/>
      </c>
      <c r="CL33" s="49"/>
      <c r="CM33" s="129"/>
      <c r="CN33" s="61"/>
      <c r="CO33" s="55" t="str">
        <f t="shared" si="123"/>
        <v/>
      </c>
      <c r="CP33" s="47" t="str">
        <f t="shared" si="124"/>
        <v/>
      </c>
      <c r="CQ33" s="55" t="str">
        <f t="shared" si="125"/>
        <v/>
      </c>
      <c r="CR33" s="47" t="str">
        <f t="shared" si="126"/>
        <v/>
      </c>
      <c r="CS33" s="49"/>
    </row>
    <row r="34" spans="1:97" s="84" customFormat="1" ht="17.45" customHeight="1" thickTop="1" thickBot="1" x14ac:dyDescent="0.3">
      <c r="A34" s="170" t="s">
        <v>12</v>
      </c>
      <c r="B34" s="171"/>
      <c r="C34" s="172"/>
      <c r="D34" s="70">
        <f t="shared" si="63"/>
        <v>330</v>
      </c>
      <c r="E34" s="70">
        <f t="shared" si="64"/>
        <v>210</v>
      </c>
      <c r="F34" s="71">
        <f t="shared" si="65"/>
        <v>0</v>
      </c>
      <c r="G34" s="67">
        <f t="shared" si="66"/>
        <v>62</v>
      </c>
      <c r="H34" s="68">
        <f t="shared" ref="H34:AM34" si="127">SUM(H21:H33)</f>
        <v>120</v>
      </c>
      <c r="I34" s="69">
        <f t="shared" si="127"/>
        <v>4.8</v>
      </c>
      <c r="J34" s="70">
        <f t="shared" si="127"/>
        <v>72</v>
      </c>
      <c r="K34" s="69">
        <f t="shared" si="127"/>
        <v>2.88</v>
      </c>
      <c r="L34" s="71">
        <f t="shared" si="127"/>
        <v>208</v>
      </c>
      <c r="M34" s="69">
        <f t="shared" si="127"/>
        <v>8.32</v>
      </c>
      <c r="N34" s="71">
        <f t="shared" si="127"/>
        <v>400</v>
      </c>
      <c r="O34" s="76">
        <f t="shared" si="127"/>
        <v>16</v>
      </c>
      <c r="P34" s="73">
        <f t="shared" si="127"/>
        <v>60</v>
      </c>
      <c r="Q34" s="74">
        <f t="shared" si="127"/>
        <v>0</v>
      </c>
      <c r="R34" s="69">
        <f t="shared" si="127"/>
        <v>2.4</v>
      </c>
      <c r="S34" s="71">
        <f t="shared" si="127"/>
        <v>140</v>
      </c>
      <c r="T34" s="69">
        <f t="shared" si="127"/>
        <v>5.6</v>
      </c>
      <c r="U34" s="71">
        <f t="shared" si="127"/>
        <v>200</v>
      </c>
      <c r="V34" s="72">
        <f t="shared" si="127"/>
        <v>8</v>
      </c>
      <c r="W34" s="68">
        <f t="shared" si="127"/>
        <v>75</v>
      </c>
      <c r="X34" s="69">
        <f t="shared" si="127"/>
        <v>3</v>
      </c>
      <c r="Y34" s="70">
        <f t="shared" si="127"/>
        <v>45</v>
      </c>
      <c r="Z34" s="69">
        <f t="shared" si="127"/>
        <v>1.7999999999999998</v>
      </c>
      <c r="AA34" s="71">
        <f t="shared" si="127"/>
        <v>105</v>
      </c>
      <c r="AB34" s="69">
        <f t="shared" si="127"/>
        <v>4.2</v>
      </c>
      <c r="AC34" s="71">
        <f t="shared" si="127"/>
        <v>225</v>
      </c>
      <c r="AD34" s="76">
        <f t="shared" si="127"/>
        <v>9</v>
      </c>
      <c r="AE34" s="73">
        <f t="shared" si="127"/>
        <v>60</v>
      </c>
      <c r="AF34" s="74">
        <f t="shared" si="127"/>
        <v>0</v>
      </c>
      <c r="AG34" s="69">
        <f t="shared" si="127"/>
        <v>2.4</v>
      </c>
      <c r="AH34" s="71">
        <f t="shared" si="127"/>
        <v>115</v>
      </c>
      <c r="AI34" s="69">
        <f t="shared" si="127"/>
        <v>4.5999999999999996</v>
      </c>
      <c r="AJ34" s="71">
        <f t="shared" si="127"/>
        <v>175</v>
      </c>
      <c r="AK34" s="72">
        <f t="shared" si="127"/>
        <v>7</v>
      </c>
      <c r="AL34" s="68">
        <f t="shared" si="127"/>
        <v>45</v>
      </c>
      <c r="AM34" s="69">
        <f t="shared" si="127"/>
        <v>1.7999999999999998</v>
      </c>
      <c r="AN34" s="70">
        <f t="shared" ref="AN34:BS34" si="128">SUM(AN21:AN33)</f>
        <v>27</v>
      </c>
      <c r="AO34" s="69">
        <f t="shared" si="128"/>
        <v>1.08</v>
      </c>
      <c r="AP34" s="71">
        <f t="shared" si="128"/>
        <v>53</v>
      </c>
      <c r="AQ34" s="69">
        <f t="shared" si="128"/>
        <v>2.12</v>
      </c>
      <c r="AR34" s="71">
        <f t="shared" si="128"/>
        <v>125</v>
      </c>
      <c r="AS34" s="72">
        <f t="shared" si="128"/>
        <v>5</v>
      </c>
      <c r="AT34" s="73">
        <f t="shared" si="128"/>
        <v>30</v>
      </c>
      <c r="AU34" s="74">
        <f t="shared" si="128"/>
        <v>0</v>
      </c>
      <c r="AV34" s="69">
        <f t="shared" si="128"/>
        <v>1.2</v>
      </c>
      <c r="AW34" s="71">
        <f t="shared" si="128"/>
        <v>20</v>
      </c>
      <c r="AX34" s="69">
        <f t="shared" si="128"/>
        <v>0.8</v>
      </c>
      <c r="AY34" s="71">
        <f t="shared" si="128"/>
        <v>50</v>
      </c>
      <c r="AZ34" s="72">
        <f t="shared" si="128"/>
        <v>2</v>
      </c>
      <c r="BA34" s="68">
        <f t="shared" si="128"/>
        <v>45</v>
      </c>
      <c r="BB34" s="69">
        <f t="shared" si="128"/>
        <v>1.7999999999999998</v>
      </c>
      <c r="BC34" s="70">
        <f t="shared" si="128"/>
        <v>27</v>
      </c>
      <c r="BD34" s="69">
        <f t="shared" si="128"/>
        <v>1.08</v>
      </c>
      <c r="BE34" s="71">
        <f t="shared" si="128"/>
        <v>28</v>
      </c>
      <c r="BF34" s="69">
        <f t="shared" si="128"/>
        <v>1.1200000000000001</v>
      </c>
      <c r="BG34" s="71">
        <f t="shared" si="128"/>
        <v>100</v>
      </c>
      <c r="BH34" s="72">
        <f t="shared" si="128"/>
        <v>4</v>
      </c>
      <c r="BI34" s="73">
        <f t="shared" si="128"/>
        <v>45</v>
      </c>
      <c r="BJ34" s="74">
        <f t="shared" si="128"/>
        <v>0</v>
      </c>
      <c r="BK34" s="69">
        <f t="shared" si="128"/>
        <v>1.7999999999999998</v>
      </c>
      <c r="BL34" s="71">
        <f t="shared" si="128"/>
        <v>80</v>
      </c>
      <c r="BM34" s="69">
        <f t="shared" si="128"/>
        <v>3.2</v>
      </c>
      <c r="BN34" s="71">
        <f t="shared" si="128"/>
        <v>125</v>
      </c>
      <c r="BO34" s="72">
        <f t="shared" si="128"/>
        <v>5</v>
      </c>
      <c r="BP34" s="68">
        <f t="shared" si="128"/>
        <v>45</v>
      </c>
      <c r="BQ34" s="69">
        <f t="shared" si="128"/>
        <v>1.7999999999999998</v>
      </c>
      <c r="BR34" s="70">
        <f t="shared" si="128"/>
        <v>27</v>
      </c>
      <c r="BS34" s="69">
        <f t="shared" si="128"/>
        <v>1.08</v>
      </c>
      <c r="BT34" s="71">
        <f t="shared" ref="BT34:CS34" si="129">SUM(BT21:BT33)</f>
        <v>53</v>
      </c>
      <c r="BU34" s="69">
        <f t="shared" si="129"/>
        <v>2.12</v>
      </c>
      <c r="BV34" s="71">
        <f t="shared" si="129"/>
        <v>125</v>
      </c>
      <c r="BW34" s="72">
        <f t="shared" si="129"/>
        <v>5</v>
      </c>
      <c r="BX34" s="73">
        <f t="shared" si="129"/>
        <v>15</v>
      </c>
      <c r="BY34" s="74">
        <f t="shared" si="129"/>
        <v>0</v>
      </c>
      <c r="BZ34" s="69">
        <f t="shared" si="129"/>
        <v>0.6</v>
      </c>
      <c r="CA34" s="71">
        <f t="shared" si="129"/>
        <v>10</v>
      </c>
      <c r="CB34" s="69">
        <f t="shared" si="129"/>
        <v>0.4</v>
      </c>
      <c r="CC34" s="71">
        <f t="shared" si="129"/>
        <v>25</v>
      </c>
      <c r="CD34" s="72">
        <f t="shared" si="129"/>
        <v>1</v>
      </c>
      <c r="CE34" s="68">
        <f t="shared" si="129"/>
        <v>0</v>
      </c>
      <c r="CF34" s="69">
        <f t="shared" si="129"/>
        <v>0</v>
      </c>
      <c r="CG34" s="70">
        <f t="shared" si="129"/>
        <v>0</v>
      </c>
      <c r="CH34" s="69">
        <f t="shared" si="129"/>
        <v>0</v>
      </c>
      <c r="CI34" s="71">
        <f t="shared" si="129"/>
        <v>0</v>
      </c>
      <c r="CJ34" s="69">
        <f t="shared" si="129"/>
        <v>0</v>
      </c>
      <c r="CK34" s="71">
        <f t="shared" si="129"/>
        <v>0</v>
      </c>
      <c r="CL34" s="72">
        <f t="shared" si="129"/>
        <v>0</v>
      </c>
      <c r="CM34" s="73">
        <f t="shared" si="129"/>
        <v>0</v>
      </c>
      <c r="CN34" s="74">
        <f t="shared" si="129"/>
        <v>0</v>
      </c>
      <c r="CO34" s="69">
        <f t="shared" si="129"/>
        <v>0</v>
      </c>
      <c r="CP34" s="71">
        <f t="shared" si="129"/>
        <v>0</v>
      </c>
      <c r="CQ34" s="69">
        <f t="shared" si="129"/>
        <v>0</v>
      </c>
      <c r="CR34" s="71">
        <f t="shared" si="129"/>
        <v>0</v>
      </c>
      <c r="CS34" s="72">
        <f t="shared" si="129"/>
        <v>0</v>
      </c>
    </row>
    <row r="35" spans="1:97" x14ac:dyDescent="0.25">
      <c r="A35" s="77" t="s">
        <v>9</v>
      </c>
      <c r="B35" s="151" t="s">
        <v>113</v>
      </c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/>
      <c r="BK35" s="152"/>
      <c r="BL35" s="152"/>
      <c r="BM35" s="152"/>
      <c r="BN35" s="152"/>
      <c r="BO35" s="152"/>
      <c r="BP35" s="152"/>
      <c r="BQ35" s="152"/>
      <c r="BR35" s="152"/>
      <c r="BS35" s="152"/>
      <c r="BT35" s="152"/>
      <c r="BU35" s="152"/>
      <c r="BV35" s="152"/>
      <c r="BW35" s="152"/>
      <c r="BX35" s="152"/>
      <c r="BY35" s="152"/>
      <c r="BZ35" s="152"/>
      <c r="CA35" s="152"/>
      <c r="CB35" s="152"/>
      <c r="CC35" s="152"/>
      <c r="CD35" s="152"/>
      <c r="CE35" s="152"/>
      <c r="CF35" s="152"/>
      <c r="CG35" s="152"/>
      <c r="CH35" s="152"/>
      <c r="CI35" s="152"/>
      <c r="CJ35" s="152"/>
      <c r="CK35" s="152"/>
      <c r="CL35" s="152"/>
      <c r="CM35" s="152"/>
      <c r="CN35" s="152"/>
      <c r="CO35" s="152"/>
      <c r="CP35" s="152"/>
      <c r="CQ35" s="152"/>
      <c r="CR35" s="152"/>
      <c r="CS35" s="153"/>
    </row>
    <row r="36" spans="1:97" s="59" customFormat="1" ht="15.75" customHeight="1" x14ac:dyDescent="0.25">
      <c r="A36" s="44">
        <v>21</v>
      </c>
      <c r="B36" s="46" t="s">
        <v>27</v>
      </c>
      <c r="C36" s="47">
        <v>4</v>
      </c>
      <c r="D36" s="48">
        <f t="shared" ref="D36:D46" si="130">SUM(H36,W36,AL36,BA36,BP36,CE36)</f>
        <v>0</v>
      </c>
      <c r="E36" s="48">
        <f t="shared" ref="E36:E46" si="131">SUM(P36,AE36,AT36,BI36,BX36,CM36)</f>
        <v>120</v>
      </c>
      <c r="F36" s="48">
        <f t="shared" ref="F36:F46" si="132">SUM(Q36,AF36,AU36,BJ36,BY36,CN36)</f>
        <v>0</v>
      </c>
      <c r="G36" s="49">
        <f t="shared" ref="G36:G46" si="133">SUM(O36,V36,AD36,AK36,AS36,AZ36,BH36,BO36,BW36,CD36,CL36,CS36)</f>
        <v>7</v>
      </c>
      <c r="H36" s="44"/>
      <c r="I36" s="50" t="str">
        <f t="shared" ref="I36:I47" si="134">IF(O36&gt;0,H36/25,"")</f>
        <v/>
      </c>
      <c r="J36" s="51" t="str">
        <f t="shared" ref="J36:J47" si="135">IF(O36&gt;0,H36*0.6,"")</f>
        <v/>
      </c>
      <c r="K36" s="50" t="str">
        <f t="shared" ref="K36:K47" si="136">IF(O36&gt;0,J36/25,"")</f>
        <v/>
      </c>
      <c r="L36" s="52" t="str">
        <f t="shared" ref="L36:L47" si="137">IF(O36&gt;0,N36-H36-J36,"")</f>
        <v/>
      </c>
      <c r="M36" s="50" t="str">
        <f t="shared" ref="M36:M47" si="138">IF(O36&gt;0,L36/25,"")</f>
        <v/>
      </c>
      <c r="N36" s="52" t="str">
        <f t="shared" ref="N36:N47" si="139">IF(O36&gt;0,O36*25,"")</f>
        <v/>
      </c>
      <c r="O36" s="53"/>
      <c r="P36" s="60"/>
      <c r="Q36" s="54"/>
      <c r="R36" s="55" t="str">
        <f t="shared" ref="R36:R47" si="140">IF(V36&gt;0,SUM(P36:Q36)/25,"")</f>
        <v/>
      </c>
      <c r="S36" s="47" t="str">
        <f t="shared" ref="S36:S47" si="141">IF(V36&gt;0,U36-P36-Q36,"")</f>
        <v/>
      </c>
      <c r="T36" s="55" t="str">
        <f t="shared" ref="T36:T47" si="142">IF(V36&gt;0,S36/25,"")</f>
        <v/>
      </c>
      <c r="U36" s="47" t="str">
        <f t="shared" ref="U36:U47" si="143">IF(V36&gt;0,V36*25,"")</f>
        <v/>
      </c>
      <c r="V36" s="53"/>
      <c r="W36" s="56"/>
      <c r="X36" s="55" t="str">
        <f t="shared" ref="X36:X47" si="144">IF(AD36&gt;0,W36/25,"")</f>
        <v/>
      </c>
      <c r="Y36" s="57" t="str">
        <f t="shared" ref="Y36:Y47" si="145">IF(AD36&gt;0,W36*0.6,"")</f>
        <v/>
      </c>
      <c r="Z36" s="55" t="str">
        <f t="shared" ref="Z36:Z47" si="146">IF(AD36&gt;0,Y36/25,"")</f>
        <v/>
      </c>
      <c r="AA36" s="47" t="str">
        <f t="shared" ref="AA36:AA47" si="147">IF(AD36&gt;0,AC36-W36-Y36,"")</f>
        <v/>
      </c>
      <c r="AB36" s="55" t="str">
        <f t="shared" ref="AB36:AB47" si="148">IF(AD36&gt;0,AA36/25,"")</f>
        <v/>
      </c>
      <c r="AC36" s="47" t="str">
        <f t="shared" ref="AC36:AC47" si="149">IF(AD36&gt;0,AD36*25,"")</f>
        <v/>
      </c>
      <c r="AD36" s="53"/>
      <c r="AE36" s="58"/>
      <c r="AF36" s="54"/>
      <c r="AG36" s="55" t="str">
        <f t="shared" ref="AG36:AG47" si="150">IF(AK36&gt;0,SUM(AE36:AF36)/25,"")</f>
        <v/>
      </c>
      <c r="AH36" s="47" t="str">
        <f t="shared" ref="AH36:AH47" si="151">IF(AK36&gt;0,AJ36-AE36-AF36,"")</f>
        <v/>
      </c>
      <c r="AI36" s="55" t="str">
        <f t="shared" ref="AI36:AI47" si="152">IF(AK36&gt;0,AH36/25,"")</f>
        <v/>
      </c>
      <c r="AJ36" s="47" t="str">
        <f t="shared" ref="AJ36:AJ47" si="153">IF(AK36&gt;0,AK36*25,"")</f>
        <v/>
      </c>
      <c r="AK36" s="128"/>
      <c r="AL36" s="129"/>
      <c r="AM36" s="55" t="str">
        <f t="shared" ref="AM36:AM47" si="154">IF(AS36&gt;0,AL36/25,"")</f>
        <v/>
      </c>
      <c r="AN36" s="57" t="str">
        <f t="shared" ref="AN36:AN47" si="155">IF(AS36&gt;0,AL36*0.6,"")</f>
        <v/>
      </c>
      <c r="AO36" s="55" t="str">
        <f t="shared" ref="AO36:AO47" si="156">IF(AS36&gt;0,AN36/25,"")</f>
        <v/>
      </c>
      <c r="AP36" s="47" t="str">
        <f t="shared" ref="AP36:AP47" si="157">IF(AS36&gt;0,AR36-AL36-AN36,"")</f>
        <v/>
      </c>
      <c r="AQ36" s="55" t="str">
        <f t="shared" ref="AQ36:AQ47" si="158">IF(AS36&gt;0,AP36/25,"")</f>
        <v/>
      </c>
      <c r="AR36" s="47" t="str">
        <f t="shared" ref="AR36:AR47" si="159">IF(AS36&gt;0,AS36*25,"")</f>
        <v/>
      </c>
      <c r="AS36" s="53"/>
      <c r="AT36" s="129">
        <v>60</v>
      </c>
      <c r="AU36" s="54"/>
      <c r="AV36" s="55">
        <f t="shared" ref="AV36:AV47" si="160">IF(AZ36&gt;0,SUM(AT36:AU36)/25,"")</f>
        <v>2.4</v>
      </c>
      <c r="AW36" s="47">
        <f t="shared" ref="AW36" si="161">IF(AZ36&gt;0,AY36-AT36-AU36,"")</f>
        <v>40</v>
      </c>
      <c r="AX36" s="55">
        <f t="shared" ref="AX36" si="162">IF(AZ36&gt;0,AW36/25,"")</f>
        <v>1.6</v>
      </c>
      <c r="AY36" s="47">
        <f t="shared" ref="AY36" si="163">IF(AZ36&gt;0,AZ36*25,"")</f>
        <v>100</v>
      </c>
      <c r="AZ36" s="128">
        <v>4</v>
      </c>
      <c r="BA36" s="56"/>
      <c r="BB36" s="55" t="str">
        <f t="shared" ref="BB36:BB47" si="164">IF(BH36&gt;0,BA36/25,"")</f>
        <v/>
      </c>
      <c r="BC36" s="57" t="str">
        <f t="shared" ref="BC36:BC47" si="165">IF(BH36&gt;0,BA36*0.6,"")</f>
        <v/>
      </c>
      <c r="BD36" s="55" t="str">
        <f t="shared" ref="BD36:BD47" si="166">IF(BH36&gt;0,BC36/25,"")</f>
        <v/>
      </c>
      <c r="BE36" s="47" t="str">
        <f t="shared" ref="BE36:BE47" si="167">IF(BH36&gt;0,BG36-BA36-BC36,"")</f>
        <v/>
      </c>
      <c r="BF36" s="55" t="str">
        <f t="shared" ref="BF36:BF47" si="168">IF(BH36&gt;0,BE36/25,"")</f>
        <v/>
      </c>
      <c r="BG36" s="47" t="str">
        <f t="shared" ref="BG36:BG47" si="169">IF(BH36&gt;0,BH36*25,"")</f>
        <v/>
      </c>
      <c r="BH36" s="53"/>
      <c r="BI36" s="127">
        <v>60</v>
      </c>
      <c r="BJ36" s="54"/>
      <c r="BK36" s="55">
        <f t="shared" ref="BK36:BK47" si="170">IF(BO36&gt;0,SUM(BI36:BJ36)/25,"")</f>
        <v>2.4</v>
      </c>
      <c r="BL36" s="47">
        <f t="shared" ref="BL36:BL47" si="171">IF(BO36&gt;0,BN36-BI36-BJ36,"")</f>
        <v>15</v>
      </c>
      <c r="BM36" s="55">
        <f t="shared" ref="BM36:BM47" si="172">IF(BO36&gt;0,BL36/25,"")</f>
        <v>0.6</v>
      </c>
      <c r="BN36" s="47">
        <f t="shared" ref="BN36:BN47" si="173">IF(BO36&gt;0,BO36*25,"")</f>
        <v>75</v>
      </c>
      <c r="BO36" s="53">
        <v>3</v>
      </c>
      <c r="BP36" s="56"/>
      <c r="BQ36" s="55" t="str">
        <f t="shared" ref="BQ36:BQ47" si="174">IF(BW36&gt;0,BP36/25,"")</f>
        <v/>
      </c>
      <c r="BR36" s="57" t="str">
        <f t="shared" ref="BR36:BR41" si="175">IF(BW36&gt;0,BP36*0.6,"")</f>
        <v/>
      </c>
      <c r="BS36" s="55" t="str">
        <f t="shared" ref="BS36:BS47" si="176">IF(BW36&gt;0,BR36/25,"")</f>
        <v/>
      </c>
      <c r="BT36" s="47" t="str">
        <f t="shared" ref="BT36:BT47" si="177">IF(BW36&gt;0,BV36-BP36-BR36,"")</f>
        <v/>
      </c>
      <c r="BU36" s="55" t="str">
        <f t="shared" ref="BU36:BU47" si="178">IF(BW36&gt;0,BT36/25,"")</f>
        <v/>
      </c>
      <c r="BV36" s="47" t="str">
        <f t="shared" ref="BV36:BV47" si="179">IF(BW36&gt;0,BW36*25,"")</f>
        <v/>
      </c>
      <c r="BW36" s="53"/>
      <c r="BX36" s="58"/>
      <c r="BY36" s="54"/>
      <c r="BZ36" s="55" t="str">
        <f t="shared" ref="BZ36:BZ47" si="180">IF(CD36&gt;0,SUM(BX36:BY36)/25,"")</f>
        <v/>
      </c>
      <c r="CA36" s="47" t="str">
        <f t="shared" ref="CA36:CA47" si="181">IF(CD36&gt;0,CC36-BX36-BY36,"")</f>
        <v/>
      </c>
      <c r="CB36" s="55" t="str">
        <f t="shared" ref="CB36:CB47" si="182">IF(CD36&gt;0,CA36/25,"")</f>
        <v/>
      </c>
      <c r="CC36" s="47" t="str">
        <f t="shared" ref="CC36:CC47" si="183">IF(CD36&gt;0,CD36*25,"")</f>
        <v/>
      </c>
      <c r="CD36" s="53"/>
      <c r="CE36" s="56"/>
      <c r="CF36" s="55" t="str">
        <f t="shared" ref="CF36:CF47" si="184">IF(CL36&gt;0,CE36/25,"")</f>
        <v/>
      </c>
      <c r="CG36" s="57" t="str">
        <f t="shared" ref="CG36:CG43" si="185">IF(CL36&gt;0,CE36*0.6,"")</f>
        <v/>
      </c>
      <c r="CH36" s="55" t="str">
        <f t="shared" ref="CH36:CH47" si="186">IF(CL36&gt;0,CG36/25,"")</f>
        <v/>
      </c>
      <c r="CI36" s="47" t="str">
        <f t="shared" ref="CI36:CI47" si="187">IF(CL36&gt;0,CK36-CE36-CG36,"")</f>
        <v/>
      </c>
      <c r="CJ36" s="55" t="str">
        <f t="shared" ref="CJ36:CJ47" si="188">IF(CL36&gt;0,CI36/25,"")</f>
        <v/>
      </c>
      <c r="CK36" s="47" t="str">
        <f t="shared" ref="CK36:CK47" si="189">IF(CL36&gt;0,CL36*25,"")</f>
        <v/>
      </c>
      <c r="CL36" s="53"/>
      <c r="CM36" s="58"/>
      <c r="CN36" s="54"/>
      <c r="CO36" s="55" t="str">
        <f t="shared" ref="CO36:CO47" si="190">IF(CS36&gt;0,SUM(CM36:CN36)/25,"")</f>
        <v/>
      </c>
      <c r="CP36" s="47" t="str">
        <f t="shared" ref="CP36:CP47" si="191">IF(CS36&gt;0,CR36-CM36-CN36,"")</f>
        <v/>
      </c>
      <c r="CQ36" s="55" t="str">
        <f t="shared" ref="CQ36:CQ47" si="192">IF(CS36&gt;0,CP36/25,"")</f>
        <v/>
      </c>
      <c r="CR36" s="47" t="str">
        <f t="shared" ref="CR36:CR47" si="193">IF(CS36&gt;0,CS36*25,"")</f>
        <v/>
      </c>
      <c r="CS36" s="53"/>
    </row>
    <row r="37" spans="1:97" s="59" customFormat="1" ht="15.75" customHeight="1" x14ac:dyDescent="0.25">
      <c r="A37" s="44">
        <v>22</v>
      </c>
      <c r="B37" s="46" t="s">
        <v>70</v>
      </c>
      <c r="C37" s="47" t="s">
        <v>30</v>
      </c>
      <c r="D37" s="48">
        <f t="shared" si="130"/>
        <v>15</v>
      </c>
      <c r="E37" s="48">
        <f t="shared" si="131"/>
        <v>15</v>
      </c>
      <c r="F37" s="48">
        <f t="shared" si="132"/>
        <v>0</v>
      </c>
      <c r="G37" s="49">
        <f t="shared" si="133"/>
        <v>2</v>
      </c>
      <c r="H37" s="130"/>
      <c r="I37" s="55" t="str">
        <f t="shared" si="134"/>
        <v/>
      </c>
      <c r="J37" s="57" t="str">
        <f t="shared" si="135"/>
        <v/>
      </c>
      <c r="K37" s="55" t="str">
        <f t="shared" si="136"/>
        <v/>
      </c>
      <c r="L37" s="47" t="str">
        <f t="shared" si="137"/>
        <v/>
      </c>
      <c r="M37" s="55" t="str">
        <f t="shared" si="138"/>
        <v/>
      </c>
      <c r="N37" s="47" t="str">
        <f t="shared" si="139"/>
        <v/>
      </c>
      <c r="O37" s="49"/>
      <c r="P37" s="129"/>
      <c r="Q37" s="61"/>
      <c r="R37" s="55" t="str">
        <f t="shared" si="140"/>
        <v/>
      </c>
      <c r="S37" s="47" t="str">
        <f t="shared" si="141"/>
        <v/>
      </c>
      <c r="T37" s="55" t="str">
        <f t="shared" si="142"/>
        <v/>
      </c>
      <c r="U37" s="47" t="str">
        <f t="shared" si="143"/>
        <v/>
      </c>
      <c r="V37" s="49"/>
      <c r="W37" s="129"/>
      <c r="X37" s="55" t="str">
        <f t="shared" si="144"/>
        <v/>
      </c>
      <c r="Y37" s="57" t="str">
        <f t="shared" si="145"/>
        <v/>
      </c>
      <c r="Z37" s="55" t="str">
        <f t="shared" si="146"/>
        <v/>
      </c>
      <c r="AA37" s="47" t="str">
        <f t="shared" si="147"/>
        <v/>
      </c>
      <c r="AB37" s="55" t="str">
        <f t="shared" si="148"/>
        <v/>
      </c>
      <c r="AC37" s="47" t="str">
        <f t="shared" si="149"/>
        <v/>
      </c>
      <c r="AD37" s="49"/>
      <c r="AE37" s="129"/>
      <c r="AF37" s="61"/>
      <c r="AG37" s="55" t="str">
        <f t="shared" si="150"/>
        <v/>
      </c>
      <c r="AH37" s="47" t="str">
        <f t="shared" si="151"/>
        <v/>
      </c>
      <c r="AI37" s="55" t="str">
        <f t="shared" si="152"/>
        <v/>
      </c>
      <c r="AJ37" s="47" t="str">
        <f t="shared" si="153"/>
        <v/>
      </c>
      <c r="AK37" s="49"/>
      <c r="AL37" s="129"/>
      <c r="AM37" s="55" t="str">
        <f t="shared" si="154"/>
        <v/>
      </c>
      <c r="AN37" s="57" t="str">
        <f t="shared" si="155"/>
        <v/>
      </c>
      <c r="AO37" s="55" t="str">
        <f t="shared" si="156"/>
        <v/>
      </c>
      <c r="AP37" s="47" t="str">
        <f t="shared" si="157"/>
        <v/>
      </c>
      <c r="AQ37" s="55" t="str">
        <f t="shared" si="158"/>
        <v/>
      </c>
      <c r="AR37" s="47" t="str">
        <f t="shared" si="159"/>
        <v/>
      </c>
      <c r="AS37" s="49"/>
      <c r="AT37" s="129"/>
      <c r="AU37" s="61"/>
      <c r="AV37" s="55" t="str">
        <f t="shared" si="160"/>
        <v/>
      </c>
      <c r="AW37" s="47" t="str">
        <f t="shared" ref="AW37:AW47" si="194">IF(AZ37&gt;0,AY37-AT37-AU37,"")</f>
        <v/>
      </c>
      <c r="AX37" s="55" t="str">
        <f t="shared" ref="AX37:AX47" si="195">IF(AZ37&gt;0,AW37/25,"")</f>
        <v/>
      </c>
      <c r="AY37" s="47" t="str">
        <f t="shared" ref="AY37:AY47" si="196">IF(AZ37&gt;0,AZ37*25,"")</f>
        <v/>
      </c>
      <c r="AZ37" s="128"/>
      <c r="BA37" s="129">
        <v>15</v>
      </c>
      <c r="BB37" s="55">
        <f t="shared" si="164"/>
        <v>0.6</v>
      </c>
      <c r="BC37" s="57">
        <f t="shared" si="165"/>
        <v>9</v>
      </c>
      <c r="BD37" s="55">
        <f t="shared" si="166"/>
        <v>0.36</v>
      </c>
      <c r="BE37" s="47">
        <f t="shared" si="167"/>
        <v>1</v>
      </c>
      <c r="BF37" s="55">
        <f t="shared" si="168"/>
        <v>0.04</v>
      </c>
      <c r="BG37" s="47">
        <f t="shared" si="169"/>
        <v>25</v>
      </c>
      <c r="BH37" s="49">
        <v>1</v>
      </c>
      <c r="BI37" s="127">
        <v>15</v>
      </c>
      <c r="BJ37" s="61"/>
      <c r="BK37" s="55">
        <f t="shared" si="170"/>
        <v>0.6</v>
      </c>
      <c r="BL37" s="47">
        <f t="shared" si="171"/>
        <v>10</v>
      </c>
      <c r="BM37" s="55">
        <f t="shared" si="172"/>
        <v>0.4</v>
      </c>
      <c r="BN37" s="47">
        <f t="shared" si="173"/>
        <v>25</v>
      </c>
      <c r="BO37" s="49">
        <v>1</v>
      </c>
      <c r="BP37" s="130"/>
      <c r="BQ37" s="55" t="str">
        <f t="shared" si="174"/>
        <v/>
      </c>
      <c r="BR37" s="57" t="str">
        <f t="shared" si="175"/>
        <v/>
      </c>
      <c r="BS37" s="55" t="str">
        <f t="shared" si="176"/>
        <v/>
      </c>
      <c r="BT37" s="47" t="str">
        <f t="shared" si="177"/>
        <v/>
      </c>
      <c r="BU37" s="55" t="str">
        <f t="shared" si="178"/>
        <v/>
      </c>
      <c r="BV37" s="47" t="str">
        <f t="shared" si="179"/>
        <v/>
      </c>
      <c r="BW37" s="49"/>
      <c r="BX37" s="129"/>
      <c r="BY37" s="61"/>
      <c r="BZ37" s="55" t="str">
        <f t="shared" si="180"/>
        <v/>
      </c>
      <c r="CA37" s="47" t="str">
        <f t="shared" si="181"/>
        <v/>
      </c>
      <c r="CB37" s="55" t="str">
        <f t="shared" si="182"/>
        <v/>
      </c>
      <c r="CC37" s="47" t="str">
        <f t="shared" si="183"/>
        <v/>
      </c>
      <c r="CD37" s="128"/>
      <c r="CE37" s="129"/>
      <c r="CF37" s="55" t="str">
        <f t="shared" si="184"/>
        <v/>
      </c>
      <c r="CG37" s="57" t="str">
        <f t="shared" si="185"/>
        <v/>
      </c>
      <c r="CH37" s="55" t="str">
        <f t="shared" si="186"/>
        <v/>
      </c>
      <c r="CI37" s="47" t="str">
        <f t="shared" si="187"/>
        <v/>
      </c>
      <c r="CJ37" s="55" t="str">
        <f t="shared" si="188"/>
        <v/>
      </c>
      <c r="CK37" s="47" t="str">
        <f t="shared" si="189"/>
        <v/>
      </c>
      <c r="CL37" s="49"/>
      <c r="CM37" s="129"/>
      <c r="CN37" s="61"/>
      <c r="CO37" s="55" t="str">
        <f t="shared" si="190"/>
        <v/>
      </c>
      <c r="CP37" s="47" t="str">
        <f t="shared" si="191"/>
        <v/>
      </c>
      <c r="CQ37" s="55" t="str">
        <f t="shared" si="192"/>
        <v/>
      </c>
      <c r="CR37" s="47" t="str">
        <f t="shared" si="193"/>
        <v/>
      </c>
      <c r="CS37" s="49"/>
    </row>
    <row r="38" spans="1:97" s="59" customFormat="1" ht="15.75" customHeight="1" x14ac:dyDescent="0.25">
      <c r="A38" s="44">
        <v>23</v>
      </c>
      <c r="B38" s="46" t="s">
        <v>36</v>
      </c>
      <c r="C38" s="47">
        <v>4</v>
      </c>
      <c r="D38" s="48">
        <f t="shared" si="130"/>
        <v>30</v>
      </c>
      <c r="E38" s="48">
        <f t="shared" si="131"/>
        <v>30</v>
      </c>
      <c r="F38" s="48">
        <f t="shared" si="132"/>
        <v>0</v>
      </c>
      <c r="G38" s="49">
        <f t="shared" si="133"/>
        <v>6</v>
      </c>
      <c r="H38" s="130"/>
      <c r="I38" s="55" t="str">
        <f t="shared" si="134"/>
        <v/>
      </c>
      <c r="J38" s="57" t="str">
        <f t="shared" si="135"/>
        <v/>
      </c>
      <c r="K38" s="55" t="str">
        <f t="shared" si="136"/>
        <v/>
      </c>
      <c r="L38" s="47" t="str">
        <f t="shared" si="137"/>
        <v/>
      </c>
      <c r="M38" s="55" t="str">
        <f t="shared" si="138"/>
        <v/>
      </c>
      <c r="N38" s="47" t="str">
        <f t="shared" si="139"/>
        <v/>
      </c>
      <c r="O38" s="49"/>
      <c r="P38" s="129"/>
      <c r="Q38" s="61"/>
      <c r="R38" s="55" t="str">
        <f t="shared" si="140"/>
        <v/>
      </c>
      <c r="S38" s="47" t="str">
        <f t="shared" si="141"/>
        <v/>
      </c>
      <c r="T38" s="55" t="str">
        <f t="shared" si="142"/>
        <v/>
      </c>
      <c r="U38" s="47" t="str">
        <f t="shared" si="143"/>
        <v/>
      </c>
      <c r="V38" s="49"/>
      <c r="W38" s="129"/>
      <c r="X38" s="55" t="str">
        <f t="shared" si="144"/>
        <v/>
      </c>
      <c r="Y38" s="57" t="str">
        <f t="shared" si="145"/>
        <v/>
      </c>
      <c r="Z38" s="55" t="str">
        <f t="shared" si="146"/>
        <v/>
      </c>
      <c r="AA38" s="47" t="str">
        <f t="shared" si="147"/>
        <v/>
      </c>
      <c r="AB38" s="55" t="str">
        <f t="shared" si="148"/>
        <v/>
      </c>
      <c r="AC38" s="47" t="str">
        <f t="shared" si="149"/>
        <v/>
      </c>
      <c r="AD38" s="49"/>
      <c r="AE38" s="129"/>
      <c r="AF38" s="61"/>
      <c r="AG38" s="55" t="str">
        <f t="shared" si="150"/>
        <v/>
      </c>
      <c r="AH38" s="47" t="str">
        <f t="shared" si="151"/>
        <v/>
      </c>
      <c r="AI38" s="55" t="str">
        <f t="shared" si="152"/>
        <v/>
      </c>
      <c r="AJ38" s="47" t="str">
        <f t="shared" si="153"/>
        <v/>
      </c>
      <c r="AK38" s="49"/>
      <c r="AL38" s="130"/>
      <c r="AM38" s="55" t="str">
        <f t="shared" si="154"/>
        <v/>
      </c>
      <c r="AN38" s="57" t="str">
        <f t="shared" si="155"/>
        <v/>
      </c>
      <c r="AO38" s="55" t="str">
        <f t="shared" si="156"/>
        <v/>
      </c>
      <c r="AP38" s="47" t="str">
        <f t="shared" si="157"/>
        <v/>
      </c>
      <c r="AQ38" s="55" t="str">
        <f t="shared" si="158"/>
        <v/>
      </c>
      <c r="AR38" s="47" t="str">
        <f t="shared" si="159"/>
        <v/>
      </c>
      <c r="AS38" s="49"/>
      <c r="AT38" s="129"/>
      <c r="AU38" s="61"/>
      <c r="AV38" s="55" t="str">
        <f t="shared" si="160"/>
        <v/>
      </c>
      <c r="AW38" s="47" t="str">
        <f t="shared" si="194"/>
        <v/>
      </c>
      <c r="AX38" s="55" t="str">
        <f t="shared" si="195"/>
        <v/>
      </c>
      <c r="AY38" s="47" t="str">
        <f t="shared" si="196"/>
        <v/>
      </c>
      <c r="AZ38" s="128"/>
      <c r="BA38" s="130">
        <v>30</v>
      </c>
      <c r="BB38" s="55">
        <f t="shared" si="164"/>
        <v>1.2</v>
      </c>
      <c r="BC38" s="57">
        <f t="shared" si="165"/>
        <v>18</v>
      </c>
      <c r="BD38" s="55">
        <f t="shared" si="166"/>
        <v>0.72</v>
      </c>
      <c r="BE38" s="47">
        <f t="shared" si="167"/>
        <v>52</v>
      </c>
      <c r="BF38" s="55">
        <f t="shared" si="168"/>
        <v>2.08</v>
      </c>
      <c r="BG38" s="47">
        <f t="shared" si="169"/>
        <v>100</v>
      </c>
      <c r="BH38" s="128">
        <v>4</v>
      </c>
      <c r="BI38" s="129">
        <v>30</v>
      </c>
      <c r="BJ38" s="61"/>
      <c r="BK38" s="55">
        <f t="shared" si="170"/>
        <v>1.2</v>
      </c>
      <c r="BL38" s="47">
        <f t="shared" si="171"/>
        <v>20</v>
      </c>
      <c r="BM38" s="55">
        <f t="shared" si="172"/>
        <v>0.8</v>
      </c>
      <c r="BN38" s="47">
        <f t="shared" si="173"/>
        <v>50</v>
      </c>
      <c r="BO38" s="128">
        <v>2</v>
      </c>
      <c r="BP38" s="130"/>
      <c r="BQ38" s="55" t="str">
        <f t="shared" si="174"/>
        <v/>
      </c>
      <c r="BR38" s="57" t="str">
        <f t="shared" si="175"/>
        <v/>
      </c>
      <c r="BS38" s="55" t="str">
        <f t="shared" si="176"/>
        <v/>
      </c>
      <c r="BT38" s="47" t="str">
        <f t="shared" si="177"/>
        <v/>
      </c>
      <c r="BU38" s="55" t="str">
        <f t="shared" si="178"/>
        <v/>
      </c>
      <c r="BV38" s="47" t="str">
        <f t="shared" si="179"/>
        <v/>
      </c>
      <c r="BW38" s="49"/>
      <c r="BX38" s="129"/>
      <c r="BY38" s="61"/>
      <c r="BZ38" s="55" t="str">
        <f t="shared" si="180"/>
        <v/>
      </c>
      <c r="CA38" s="47" t="str">
        <f t="shared" si="181"/>
        <v/>
      </c>
      <c r="CB38" s="55" t="str">
        <f t="shared" si="182"/>
        <v/>
      </c>
      <c r="CC38" s="47" t="str">
        <f t="shared" si="183"/>
        <v/>
      </c>
      <c r="CD38" s="128"/>
      <c r="CE38" s="129"/>
      <c r="CF38" s="55" t="str">
        <f t="shared" si="184"/>
        <v/>
      </c>
      <c r="CG38" s="57" t="str">
        <f t="shared" si="185"/>
        <v/>
      </c>
      <c r="CH38" s="55" t="str">
        <f t="shared" si="186"/>
        <v/>
      </c>
      <c r="CI38" s="47" t="str">
        <f t="shared" si="187"/>
        <v/>
      </c>
      <c r="CJ38" s="55" t="str">
        <f t="shared" si="188"/>
        <v/>
      </c>
      <c r="CK38" s="47" t="str">
        <f t="shared" si="189"/>
        <v/>
      </c>
      <c r="CL38" s="49"/>
      <c r="CM38" s="129"/>
      <c r="CN38" s="61"/>
      <c r="CO38" s="55" t="str">
        <f t="shared" si="190"/>
        <v/>
      </c>
      <c r="CP38" s="47" t="str">
        <f t="shared" si="191"/>
        <v/>
      </c>
      <c r="CQ38" s="55" t="str">
        <f t="shared" si="192"/>
        <v/>
      </c>
      <c r="CR38" s="47" t="str">
        <f t="shared" si="193"/>
        <v/>
      </c>
      <c r="CS38" s="49"/>
    </row>
    <row r="39" spans="1:97" s="59" customFormat="1" ht="15.75" customHeight="1" x14ac:dyDescent="0.25">
      <c r="A39" s="44">
        <v>24</v>
      </c>
      <c r="B39" s="46" t="s">
        <v>69</v>
      </c>
      <c r="C39" s="47">
        <v>3</v>
      </c>
      <c r="D39" s="48">
        <f t="shared" si="130"/>
        <v>30</v>
      </c>
      <c r="E39" s="48">
        <f t="shared" si="131"/>
        <v>30</v>
      </c>
      <c r="F39" s="48">
        <f t="shared" si="132"/>
        <v>0</v>
      </c>
      <c r="G39" s="49">
        <f t="shared" si="133"/>
        <v>9</v>
      </c>
      <c r="H39" s="130"/>
      <c r="I39" s="55" t="str">
        <f t="shared" si="134"/>
        <v/>
      </c>
      <c r="J39" s="57" t="str">
        <f t="shared" si="135"/>
        <v/>
      </c>
      <c r="K39" s="55" t="str">
        <f t="shared" si="136"/>
        <v/>
      </c>
      <c r="L39" s="47" t="str">
        <f t="shared" si="137"/>
        <v/>
      </c>
      <c r="M39" s="55" t="str">
        <f t="shared" si="138"/>
        <v/>
      </c>
      <c r="N39" s="47" t="str">
        <f t="shared" si="139"/>
        <v/>
      </c>
      <c r="O39" s="49"/>
      <c r="P39" s="129"/>
      <c r="Q39" s="61"/>
      <c r="R39" s="55" t="str">
        <f t="shared" si="140"/>
        <v/>
      </c>
      <c r="S39" s="47" t="str">
        <f t="shared" si="141"/>
        <v/>
      </c>
      <c r="T39" s="55" t="str">
        <f t="shared" si="142"/>
        <v/>
      </c>
      <c r="U39" s="47" t="str">
        <f t="shared" si="143"/>
        <v/>
      </c>
      <c r="V39" s="49"/>
      <c r="W39" s="129"/>
      <c r="X39" s="55" t="str">
        <f t="shared" si="144"/>
        <v/>
      </c>
      <c r="Y39" s="57" t="str">
        <f t="shared" si="145"/>
        <v/>
      </c>
      <c r="Z39" s="55" t="str">
        <f t="shared" si="146"/>
        <v/>
      </c>
      <c r="AA39" s="47" t="str">
        <f t="shared" si="147"/>
        <v/>
      </c>
      <c r="AB39" s="55" t="str">
        <f t="shared" si="148"/>
        <v/>
      </c>
      <c r="AC39" s="47" t="str">
        <f t="shared" si="149"/>
        <v/>
      </c>
      <c r="AD39" s="49"/>
      <c r="AE39" s="129"/>
      <c r="AF39" s="61"/>
      <c r="AG39" s="55" t="str">
        <f t="shared" si="150"/>
        <v/>
      </c>
      <c r="AH39" s="47" t="str">
        <f t="shared" si="151"/>
        <v/>
      </c>
      <c r="AI39" s="55" t="str">
        <f t="shared" si="152"/>
        <v/>
      </c>
      <c r="AJ39" s="47" t="str">
        <f t="shared" si="153"/>
        <v/>
      </c>
      <c r="AK39" s="49"/>
      <c r="AL39" s="130">
        <v>30</v>
      </c>
      <c r="AM39" s="55">
        <f t="shared" si="154"/>
        <v>1.2</v>
      </c>
      <c r="AN39" s="57">
        <f t="shared" si="155"/>
        <v>18</v>
      </c>
      <c r="AO39" s="55">
        <f t="shared" si="156"/>
        <v>0.72</v>
      </c>
      <c r="AP39" s="47">
        <f t="shared" si="157"/>
        <v>77</v>
      </c>
      <c r="AQ39" s="55">
        <f t="shared" si="158"/>
        <v>3.08</v>
      </c>
      <c r="AR39" s="47">
        <f t="shared" si="159"/>
        <v>125</v>
      </c>
      <c r="AS39" s="49">
        <v>5</v>
      </c>
      <c r="AT39" s="129">
        <v>30</v>
      </c>
      <c r="AU39" s="61"/>
      <c r="AV39" s="55">
        <f t="shared" si="160"/>
        <v>1.2</v>
      </c>
      <c r="AW39" s="47">
        <f t="shared" si="194"/>
        <v>70</v>
      </c>
      <c r="AX39" s="55">
        <f t="shared" si="195"/>
        <v>2.8</v>
      </c>
      <c r="AY39" s="47">
        <f t="shared" si="196"/>
        <v>100</v>
      </c>
      <c r="AZ39" s="49">
        <v>4</v>
      </c>
      <c r="BA39" s="130"/>
      <c r="BB39" s="55" t="str">
        <f t="shared" si="164"/>
        <v/>
      </c>
      <c r="BC39" s="57" t="str">
        <f t="shared" si="165"/>
        <v/>
      </c>
      <c r="BD39" s="55" t="str">
        <f t="shared" si="166"/>
        <v/>
      </c>
      <c r="BE39" s="47" t="str">
        <f t="shared" si="167"/>
        <v/>
      </c>
      <c r="BF39" s="55" t="str">
        <f t="shared" si="168"/>
        <v/>
      </c>
      <c r="BG39" s="47" t="str">
        <f t="shared" si="169"/>
        <v/>
      </c>
      <c r="BH39" s="49"/>
      <c r="BI39" s="127"/>
      <c r="BJ39" s="61"/>
      <c r="BK39" s="55" t="str">
        <f t="shared" si="170"/>
        <v/>
      </c>
      <c r="BL39" s="47" t="str">
        <f t="shared" si="171"/>
        <v/>
      </c>
      <c r="BM39" s="55" t="str">
        <f t="shared" si="172"/>
        <v/>
      </c>
      <c r="BN39" s="47" t="str">
        <f t="shared" si="173"/>
        <v/>
      </c>
      <c r="BO39" s="49"/>
      <c r="BP39" s="130"/>
      <c r="BQ39" s="55" t="str">
        <f t="shared" si="174"/>
        <v/>
      </c>
      <c r="BR39" s="57" t="str">
        <f t="shared" si="175"/>
        <v/>
      </c>
      <c r="BS39" s="55" t="str">
        <f t="shared" si="176"/>
        <v/>
      </c>
      <c r="BT39" s="47" t="str">
        <f t="shared" si="177"/>
        <v/>
      </c>
      <c r="BU39" s="55" t="str">
        <f t="shared" si="178"/>
        <v/>
      </c>
      <c r="BV39" s="47" t="str">
        <f t="shared" si="179"/>
        <v/>
      </c>
      <c r="BW39" s="49"/>
      <c r="BX39" s="129"/>
      <c r="BY39" s="61"/>
      <c r="BZ39" s="55" t="str">
        <f t="shared" si="180"/>
        <v/>
      </c>
      <c r="CA39" s="47" t="str">
        <f t="shared" si="181"/>
        <v/>
      </c>
      <c r="CB39" s="55" t="str">
        <f t="shared" si="182"/>
        <v/>
      </c>
      <c r="CC39" s="47" t="str">
        <f t="shared" si="183"/>
        <v/>
      </c>
      <c r="CD39" s="128"/>
      <c r="CE39" s="129"/>
      <c r="CF39" s="55" t="str">
        <f t="shared" si="184"/>
        <v/>
      </c>
      <c r="CG39" s="57" t="str">
        <f t="shared" si="185"/>
        <v/>
      </c>
      <c r="CH39" s="55" t="str">
        <f t="shared" si="186"/>
        <v/>
      </c>
      <c r="CI39" s="47" t="str">
        <f t="shared" si="187"/>
        <v/>
      </c>
      <c r="CJ39" s="55" t="str">
        <f t="shared" si="188"/>
        <v/>
      </c>
      <c r="CK39" s="47" t="str">
        <f t="shared" si="189"/>
        <v/>
      </c>
      <c r="CL39" s="49"/>
      <c r="CM39" s="129"/>
      <c r="CN39" s="61"/>
      <c r="CO39" s="55" t="str">
        <f t="shared" si="190"/>
        <v/>
      </c>
      <c r="CP39" s="47" t="str">
        <f t="shared" si="191"/>
        <v/>
      </c>
      <c r="CQ39" s="55" t="str">
        <f t="shared" si="192"/>
        <v/>
      </c>
      <c r="CR39" s="47" t="str">
        <f t="shared" si="193"/>
        <v/>
      </c>
      <c r="CS39" s="49"/>
    </row>
    <row r="40" spans="1:97" s="59" customFormat="1" ht="15.75" customHeight="1" x14ac:dyDescent="0.25">
      <c r="A40" s="44">
        <v>25</v>
      </c>
      <c r="B40" s="46" t="s">
        <v>37</v>
      </c>
      <c r="C40" s="47" t="s">
        <v>30</v>
      </c>
      <c r="D40" s="48">
        <f t="shared" si="130"/>
        <v>15</v>
      </c>
      <c r="E40" s="48">
        <f t="shared" si="131"/>
        <v>0</v>
      </c>
      <c r="F40" s="48">
        <f t="shared" si="132"/>
        <v>0</v>
      </c>
      <c r="G40" s="49">
        <f t="shared" si="133"/>
        <v>2</v>
      </c>
      <c r="H40" s="130"/>
      <c r="I40" s="55" t="str">
        <f t="shared" si="134"/>
        <v/>
      </c>
      <c r="J40" s="57" t="str">
        <f t="shared" si="135"/>
        <v/>
      </c>
      <c r="K40" s="55" t="str">
        <f t="shared" si="136"/>
        <v/>
      </c>
      <c r="L40" s="47" t="str">
        <f t="shared" si="137"/>
        <v/>
      </c>
      <c r="M40" s="55" t="str">
        <f t="shared" si="138"/>
        <v/>
      </c>
      <c r="N40" s="47" t="str">
        <f t="shared" si="139"/>
        <v/>
      </c>
      <c r="O40" s="49"/>
      <c r="P40" s="129"/>
      <c r="Q40" s="61"/>
      <c r="R40" s="55" t="str">
        <f t="shared" si="140"/>
        <v/>
      </c>
      <c r="S40" s="47" t="str">
        <f t="shared" si="141"/>
        <v/>
      </c>
      <c r="T40" s="55" t="str">
        <f t="shared" si="142"/>
        <v/>
      </c>
      <c r="U40" s="47" t="str">
        <f t="shared" si="143"/>
        <v/>
      </c>
      <c r="V40" s="49"/>
      <c r="W40" s="130">
        <v>15</v>
      </c>
      <c r="X40" s="55">
        <f t="shared" si="144"/>
        <v>0.6</v>
      </c>
      <c r="Y40" s="57">
        <f t="shared" si="145"/>
        <v>9</v>
      </c>
      <c r="Z40" s="55">
        <f t="shared" si="146"/>
        <v>0.36</v>
      </c>
      <c r="AA40" s="47">
        <f t="shared" si="147"/>
        <v>26</v>
      </c>
      <c r="AB40" s="55">
        <f t="shared" si="148"/>
        <v>1.04</v>
      </c>
      <c r="AC40" s="47">
        <f t="shared" si="149"/>
        <v>50</v>
      </c>
      <c r="AD40" s="49">
        <v>2</v>
      </c>
      <c r="AE40" s="130"/>
      <c r="AF40" s="61"/>
      <c r="AG40" s="55" t="str">
        <f t="shared" si="150"/>
        <v/>
      </c>
      <c r="AH40" s="47" t="str">
        <f t="shared" si="151"/>
        <v/>
      </c>
      <c r="AI40" s="55" t="str">
        <f t="shared" si="152"/>
        <v/>
      </c>
      <c r="AJ40" s="47" t="str">
        <f t="shared" si="153"/>
        <v/>
      </c>
      <c r="AK40" s="49"/>
      <c r="AL40" s="130"/>
      <c r="AM40" s="55" t="str">
        <f t="shared" si="154"/>
        <v/>
      </c>
      <c r="AN40" s="57" t="str">
        <f t="shared" si="155"/>
        <v/>
      </c>
      <c r="AO40" s="55" t="str">
        <f t="shared" si="156"/>
        <v/>
      </c>
      <c r="AP40" s="47" t="str">
        <f t="shared" si="157"/>
        <v/>
      </c>
      <c r="AQ40" s="55" t="str">
        <f t="shared" si="158"/>
        <v/>
      </c>
      <c r="AR40" s="47" t="str">
        <f t="shared" si="159"/>
        <v/>
      </c>
      <c r="AS40" s="49"/>
      <c r="AT40" s="129"/>
      <c r="AU40" s="61"/>
      <c r="AV40" s="55" t="str">
        <f t="shared" si="160"/>
        <v/>
      </c>
      <c r="AW40" s="47" t="str">
        <f t="shared" si="194"/>
        <v/>
      </c>
      <c r="AX40" s="55" t="str">
        <f t="shared" si="195"/>
        <v/>
      </c>
      <c r="AY40" s="47" t="str">
        <f t="shared" si="196"/>
        <v/>
      </c>
      <c r="AZ40" s="128"/>
      <c r="BA40" s="130"/>
      <c r="BB40" s="55" t="str">
        <f t="shared" si="164"/>
        <v/>
      </c>
      <c r="BC40" s="57" t="str">
        <f t="shared" si="165"/>
        <v/>
      </c>
      <c r="BD40" s="55" t="str">
        <f t="shared" si="166"/>
        <v/>
      </c>
      <c r="BE40" s="47" t="str">
        <f t="shared" si="167"/>
        <v/>
      </c>
      <c r="BF40" s="55" t="str">
        <f t="shared" si="168"/>
        <v/>
      </c>
      <c r="BG40" s="47" t="str">
        <f t="shared" si="169"/>
        <v/>
      </c>
      <c r="BH40" s="49"/>
      <c r="BI40" s="127"/>
      <c r="BJ40" s="61"/>
      <c r="BK40" s="55" t="str">
        <f t="shared" si="170"/>
        <v/>
      </c>
      <c r="BL40" s="47" t="str">
        <f t="shared" si="171"/>
        <v/>
      </c>
      <c r="BM40" s="55" t="str">
        <f t="shared" si="172"/>
        <v/>
      </c>
      <c r="BN40" s="47" t="str">
        <f t="shared" si="173"/>
        <v/>
      </c>
      <c r="BO40" s="49"/>
      <c r="BP40" s="130"/>
      <c r="BQ40" s="55" t="str">
        <f t="shared" si="174"/>
        <v/>
      </c>
      <c r="BR40" s="57" t="str">
        <f t="shared" si="175"/>
        <v/>
      </c>
      <c r="BS40" s="55" t="str">
        <f t="shared" si="176"/>
        <v/>
      </c>
      <c r="BT40" s="47" t="str">
        <f t="shared" si="177"/>
        <v/>
      </c>
      <c r="BU40" s="55" t="str">
        <f t="shared" si="178"/>
        <v/>
      </c>
      <c r="BV40" s="47" t="str">
        <f t="shared" si="179"/>
        <v/>
      </c>
      <c r="BW40" s="49"/>
      <c r="BX40" s="129"/>
      <c r="BY40" s="61"/>
      <c r="BZ40" s="55" t="str">
        <f t="shared" si="180"/>
        <v/>
      </c>
      <c r="CA40" s="47" t="str">
        <f t="shared" si="181"/>
        <v/>
      </c>
      <c r="CB40" s="55" t="str">
        <f t="shared" si="182"/>
        <v/>
      </c>
      <c r="CC40" s="47" t="str">
        <f t="shared" si="183"/>
        <v/>
      </c>
      <c r="CD40" s="128"/>
      <c r="CE40" s="129"/>
      <c r="CF40" s="55" t="str">
        <f t="shared" si="184"/>
        <v/>
      </c>
      <c r="CG40" s="57" t="str">
        <f t="shared" si="185"/>
        <v/>
      </c>
      <c r="CH40" s="55" t="str">
        <f t="shared" si="186"/>
        <v/>
      </c>
      <c r="CI40" s="47" t="str">
        <f t="shared" si="187"/>
        <v/>
      </c>
      <c r="CJ40" s="55" t="str">
        <f t="shared" si="188"/>
        <v/>
      </c>
      <c r="CK40" s="47" t="str">
        <f t="shared" si="189"/>
        <v/>
      </c>
      <c r="CL40" s="49"/>
      <c r="CM40" s="129"/>
      <c r="CN40" s="61"/>
      <c r="CO40" s="55" t="str">
        <f t="shared" si="190"/>
        <v/>
      </c>
      <c r="CP40" s="47" t="str">
        <f t="shared" si="191"/>
        <v/>
      </c>
      <c r="CQ40" s="55" t="str">
        <f t="shared" si="192"/>
        <v/>
      </c>
      <c r="CR40" s="47" t="str">
        <f t="shared" si="193"/>
        <v/>
      </c>
      <c r="CS40" s="49"/>
    </row>
    <row r="41" spans="1:97" s="59" customFormat="1" ht="15.75" customHeight="1" x14ac:dyDescent="0.25">
      <c r="A41" s="44">
        <v>26</v>
      </c>
      <c r="B41" s="46" t="s">
        <v>38</v>
      </c>
      <c r="C41" s="47">
        <v>3</v>
      </c>
      <c r="D41" s="48">
        <f t="shared" si="130"/>
        <v>30</v>
      </c>
      <c r="E41" s="48">
        <f t="shared" si="131"/>
        <v>30</v>
      </c>
      <c r="F41" s="48">
        <f t="shared" si="132"/>
        <v>0</v>
      </c>
      <c r="G41" s="49">
        <f t="shared" si="133"/>
        <v>8</v>
      </c>
      <c r="H41" s="130"/>
      <c r="I41" s="55" t="str">
        <f t="shared" si="134"/>
        <v/>
      </c>
      <c r="J41" s="57" t="str">
        <f t="shared" si="135"/>
        <v/>
      </c>
      <c r="K41" s="55" t="str">
        <f t="shared" si="136"/>
        <v/>
      </c>
      <c r="L41" s="47" t="str">
        <f t="shared" si="137"/>
        <v/>
      </c>
      <c r="M41" s="55" t="str">
        <f t="shared" si="138"/>
        <v/>
      </c>
      <c r="N41" s="47" t="str">
        <f t="shared" si="139"/>
        <v/>
      </c>
      <c r="O41" s="49"/>
      <c r="P41" s="129"/>
      <c r="Q41" s="61"/>
      <c r="R41" s="55" t="str">
        <f t="shared" si="140"/>
        <v/>
      </c>
      <c r="S41" s="47" t="str">
        <f t="shared" si="141"/>
        <v/>
      </c>
      <c r="T41" s="55" t="str">
        <f t="shared" si="142"/>
        <v/>
      </c>
      <c r="U41" s="47" t="str">
        <f t="shared" si="143"/>
        <v/>
      </c>
      <c r="V41" s="49"/>
      <c r="W41" s="129"/>
      <c r="X41" s="55" t="str">
        <f t="shared" si="144"/>
        <v/>
      </c>
      <c r="Y41" s="57" t="str">
        <f t="shared" si="145"/>
        <v/>
      </c>
      <c r="Z41" s="55" t="str">
        <f t="shared" si="146"/>
        <v/>
      </c>
      <c r="AA41" s="47" t="str">
        <f t="shared" si="147"/>
        <v/>
      </c>
      <c r="AB41" s="55" t="str">
        <f t="shared" si="148"/>
        <v/>
      </c>
      <c r="AC41" s="47" t="str">
        <f t="shared" si="149"/>
        <v/>
      </c>
      <c r="AD41" s="49"/>
      <c r="AE41" s="129"/>
      <c r="AF41" s="61"/>
      <c r="AG41" s="55" t="str">
        <f t="shared" si="150"/>
        <v/>
      </c>
      <c r="AH41" s="47" t="str">
        <f t="shared" si="151"/>
        <v/>
      </c>
      <c r="AI41" s="55" t="str">
        <f t="shared" si="152"/>
        <v/>
      </c>
      <c r="AJ41" s="47" t="str">
        <f t="shared" si="153"/>
        <v/>
      </c>
      <c r="AK41" s="49"/>
      <c r="AL41" s="130">
        <v>30</v>
      </c>
      <c r="AM41" s="55">
        <f t="shared" si="154"/>
        <v>1.2</v>
      </c>
      <c r="AN41" s="57">
        <f t="shared" si="155"/>
        <v>18</v>
      </c>
      <c r="AO41" s="55">
        <f t="shared" si="156"/>
        <v>0.72</v>
      </c>
      <c r="AP41" s="47">
        <f t="shared" si="157"/>
        <v>52</v>
      </c>
      <c r="AQ41" s="55">
        <f t="shared" si="158"/>
        <v>2.08</v>
      </c>
      <c r="AR41" s="47">
        <f t="shared" si="159"/>
        <v>100</v>
      </c>
      <c r="AS41" s="49">
        <v>4</v>
      </c>
      <c r="AT41" s="127">
        <v>30</v>
      </c>
      <c r="AU41" s="61"/>
      <c r="AV41" s="55">
        <f t="shared" si="160"/>
        <v>1.2</v>
      </c>
      <c r="AW41" s="47">
        <f t="shared" si="194"/>
        <v>70</v>
      </c>
      <c r="AX41" s="55">
        <f t="shared" si="195"/>
        <v>2.8</v>
      </c>
      <c r="AY41" s="47">
        <f t="shared" si="196"/>
        <v>100</v>
      </c>
      <c r="AZ41" s="49">
        <v>4</v>
      </c>
      <c r="BA41" s="130"/>
      <c r="BB41" s="55" t="str">
        <f t="shared" si="164"/>
        <v/>
      </c>
      <c r="BC41" s="57" t="str">
        <f t="shared" si="165"/>
        <v/>
      </c>
      <c r="BD41" s="55" t="str">
        <f t="shared" si="166"/>
        <v/>
      </c>
      <c r="BE41" s="47" t="str">
        <f t="shared" si="167"/>
        <v/>
      </c>
      <c r="BF41" s="55" t="str">
        <f t="shared" si="168"/>
        <v/>
      </c>
      <c r="BG41" s="47" t="str">
        <f t="shared" si="169"/>
        <v/>
      </c>
      <c r="BH41" s="49"/>
      <c r="BI41" s="127"/>
      <c r="BJ41" s="61"/>
      <c r="BK41" s="55" t="str">
        <f t="shared" si="170"/>
        <v/>
      </c>
      <c r="BL41" s="47" t="str">
        <f t="shared" si="171"/>
        <v/>
      </c>
      <c r="BM41" s="55" t="str">
        <f t="shared" si="172"/>
        <v/>
      </c>
      <c r="BN41" s="47" t="str">
        <f t="shared" si="173"/>
        <v/>
      </c>
      <c r="BO41" s="49"/>
      <c r="BP41" s="130"/>
      <c r="BQ41" s="55" t="str">
        <f t="shared" si="174"/>
        <v/>
      </c>
      <c r="BR41" s="57" t="str">
        <f t="shared" si="175"/>
        <v/>
      </c>
      <c r="BS41" s="55" t="str">
        <f t="shared" si="176"/>
        <v/>
      </c>
      <c r="BT41" s="47" t="str">
        <f t="shared" si="177"/>
        <v/>
      </c>
      <c r="BU41" s="55" t="str">
        <f t="shared" si="178"/>
        <v/>
      </c>
      <c r="BV41" s="47" t="str">
        <f t="shared" si="179"/>
        <v/>
      </c>
      <c r="BW41" s="49"/>
      <c r="BX41" s="129"/>
      <c r="BY41" s="61"/>
      <c r="BZ41" s="55" t="str">
        <f t="shared" si="180"/>
        <v/>
      </c>
      <c r="CA41" s="47" t="str">
        <f t="shared" si="181"/>
        <v/>
      </c>
      <c r="CB41" s="55" t="str">
        <f t="shared" si="182"/>
        <v/>
      </c>
      <c r="CC41" s="47" t="str">
        <f t="shared" si="183"/>
        <v/>
      </c>
      <c r="CD41" s="128"/>
      <c r="CE41" s="129"/>
      <c r="CF41" s="55" t="str">
        <f t="shared" si="184"/>
        <v/>
      </c>
      <c r="CG41" s="57" t="str">
        <f t="shared" si="185"/>
        <v/>
      </c>
      <c r="CH41" s="55" t="str">
        <f t="shared" si="186"/>
        <v/>
      </c>
      <c r="CI41" s="47" t="str">
        <f t="shared" si="187"/>
        <v/>
      </c>
      <c r="CJ41" s="55" t="str">
        <f t="shared" si="188"/>
        <v/>
      </c>
      <c r="CK41" s="47" t="str">
        <f t="shared" si="189"/>
        <v/>
      </c>
      <c r="CL41" s="49"/>
      <c r="CM41" s="129"/>
      <c r="CN41" s="61"/>
      <c r="CO41" s="55" t="str">
        <f t="shared" si="190"/>
        <v/>
      </c>
      <c r="CP41" s="47" t="str">
        <f t="shared" si="191"/>
        <v/>
      </c>
      <c r="CQ41" s="55" t="str">
        <f t="shared" si="192"/>
        <v/>
      </c>
      <c r="CR41" s="47" t="str">
        <f t="shared" si="193"/>
        <v/>
      </c>
      <c r="CS41" s="49"/>
    </row>
    <row r="42" spans="1:97" s="59" customFormat="1" ht="15.75" customHeight="1" x14ac:dyDescent="0.25">
      <c r="A42" s="44">
        <v>27</v>
      </c>
      <c r="B42" s="46" t="s">
        <v>39</v>
      </c>
      <c r="C42" s="47">
        <v>6</v>
      </c>
      <c r="D42" s="48">
        <f t="shared" si="130"/>
        <v>15</v>
      </c>
      <c r="E42" s="48">
        <f t="shared" si="131"/>
        <v>15</v>
      </c>
      <c r="F42" s="48">
        <f t="shared" si="132"/>
        <v>0</v>
      </c>
      <c r="G42" s="49">
        <f t="shared" si="133"/>
        <v>3</v>
      </c>
      <c r="H42" s="130"/>
      <c r="I42" s="55" t="str">
        <f t="shared" si="134"/>
        <v/>
      </c>
      <c r="J42" s="57" t="str">
        <f t="shared" si="135"/>
        <v/>
      </c>
      <c r="K42" s="55" t="str">
        <f t="shared" si="136"/>
        <v/>
      </c>
      <c r="L42" s="47" t="str">
        <f t="shared" si="137"/>
        <v/>
      </c>
      <c r="M42" s="55" t="str">
        <f t="shared" si="138"/>
        <v/>
      </c>
      <c r="N42" s="47" t="str">
        <f t="shared" si="139"/>
        <v/>
      </c>
      <c r="O42" s="49"/>
      <c r="P42" s="129"/>
      <c r="Q42" s="61"/>
      <c r="R42" s="55" t="str">
        <f t="shared" si="140"/>
        <v/>
      </c>
      <c r="S42" s="47" t="str">
        <f t="shared" si="141"/>
        <v/>
      </c>
      <c r="T42" s="55" t="str">
        <f t="shared" si="142"/>
        <v/>
      </c>
      <c r="U42" s="47" t="str">
        <f t="shared" si="143"/>
        <v/>
      </c>
      <c r="V42" s="49"/>
      <c r="W42" s="129"/>
      <c r="X42" s="55" t="str">
        <f t="shared" si="144"/>
        <v/>
      </c>
      <c r="Y42" s="57" t="str">
        <f t="shared" si="145"/>
        <v/>
      </c>
      <c r="Z42" s="55" t="str">
        <f t="shared" si="146"/>
        <v/>
      </c>
      <c r="AA42" s="47" t="str">
        <f t="shared" si="147"/>
        <v/>
      </c>
      <c r="AB42" s="55" t="str">
        <f t="shared" si="148"/>
        <v/>
      </c>
      <c r="AC42" s="47" t="str">
        <f t="shared" si="149"/>
        <v/>
      </c>
      <c r="AD42" s="49"/>
      <c r="AE42" s="129"/>
      <c r="AF42" s="61"/>
      <c r="AG42" s="55" t="str">
        <f t="shared" si="150"/>
        <v/>
      </c>
      <c r="AH42" s="47" t="str">
        <f t="shared" si="151"/>
        <v/>
      </c>
      <c r="AI42" s="55" t="str">
        <f t="shared" si="152"/>
        <v/>
      </c>
      <c r="AJ42" s="47" t="str">
        <f t="shared" si="153"/>
        <v/>
      </c>
      <c r="AK42" s="49"/>
      <c r="AL42" s="130"/>
      <c r="AM42" s="55" t="str">
        <f t="shared" si="154"/>
        <v/>
      </c>
      <c r="AN42" s="57" t="str">
        <f t="shared" si="155"/>
        <v/>
      </c>
      <c r="AO42" s="55" t="str">
        <f t="shared" si="156"/>
        <v/>
      </c>
      <c r="AP42" s="47" t="str">
        <f t="shared" si="157"/>
        <v/>
      </c>
      <c r="AQ42" s="55" t="str">
        <f t="shared" si="158"/>
        <v/>
      </c>
      <c r="AR42" s="47" t="str">
        <f t="shared" si="159"/>
        <v/>
      </c>
      <c r="AS42" s="49"/>
      <c r="AT42" s="129"/>
      <c r="AU42" s="61"/>
      <c r="AV42" s="55" t="str">
        <f t="shared" si="160"/>
        <v/>
      </c>
      <c r="AW42" s="47" t="str">
        <f t="shared" si="194"/>
        <v/>
      </c>
      <c r="AX42" s="55" t="str">
        <f t="shared" si="195"/>
        <v/>
      </c>
      <c r="AY42" s="47" t="str">
        <f t="shared" si="196"/>
        <v/>
      </c>
      <c r="AZ42" s="49"/>
      <c r="BA42" s="130"/>
      <c r="BB42" s="55" t="str">
        <f t="shared" si="164"/>
        <v/>
      </c>
      <c r="BC42" s="57" t="str">
        <f t="shared" si="165"/>
        <v/>
      </c>
      <c r="BD42" s="55" t="str">
        <f t="shared" si="166"/>
        <v/>
      </c>
      <c r="BE42" s="47" t="str">
        <f t="shared" si="167"/>
        <v/>
      </c>
      <c r="BF42" s="55" t="str">
        <f t="shared" si="168"/>
        <v/>
      </c>
      <c r="BG42" s="47" t="str">
        <f t="shared" si="169"/>
        <v/>
      </c>
      <c r="BH42" s="49"/>
      <c r="BI42" s="129"/>
      <c r="BJ42" s="61"/>
      <c r="BK42" s="55" t="str">
        <f t="shared" si="170"/>
        <v/>
      </c>
      <c r="BL42" s="47" t="str">
        <f t="shared" si="171"/>
        <v/>
      </c>
      <c r="BM42" s="55" t="str">
        <f t="shared" si="172"/>
        <v/>
      </c>
      <c r="BN42" s="47" t="str">
        <f t="shared" si="173"/>
        <v/>
      </c>
      <c r="BO42" s="49"/>
      <c r="BP42" s="130"/>
      <c r="BQ42" s="55"/>
      <c r="BR42" s="57"/>
      <c r="BS42" s="55"/>
      <c r="BT42" s="47"/>
      <c r="BU42" s="55"/>
      <c r="BV42" s="47"/>
      <c r="BW42" s="49"/>
      <c r="BX42" s="129"/>
      <c r="BY42" s="61"/>
      <c r="BZ42" s="55"/>
      <c r="CA42" s="47"/>
      <c r="CB42" s="55"/>
      <c r="CC42" s="47"/>
      <c r="CD42" s="128"/>
      <c r="CE42" s="130">
        <v>15</v>
      </c>
      <c r="CF42" s="55">
        <f t="shared" si="184"/>
        <v>0.6</v>
      </c>
      <c r="CG42" s="57">
        <f t="shared" si="185"/>
        <v>9</v>
      </c>
      <c r="CH42" s="55">
        <f t="shared" si="186"/>
        <v>0.36</v>
      </c>
      <c r="CI42" s="47">
        <f t="shared" si="187"/>
        <v>26</v>
      </c>
      <c r="CJ42" s="55">
        <f t="shared" si="188"/>
        <v>1.04</v>
      </c>
      <c r="CK42" s="47">
        <f t="shared" si="189"/>
        <v>50</v>
      </c>
      <c r="CL42" s="49">
        <v>2</v>
      </c>
      <c r="CM42" s="129">
        <v>15</v>
      </c>
      <c r="CN42" s="61"/>
      <c r="CO42" s="55">
        <f t="shared" si="190"/>
        <v>0.6</v>
      </c>
      <c r="CP42" s="47">
        <f t="shared" si="191"/>
        <v>10</v>
      </c>
      <c r="CQ42" s="55">
        <f t="shared" si="192"/>
        <v>0.4</v>
      </c>
      <c r="CR42" s="47">
        <f t="shared" si="193"/>
        <v>25</v>
      </c>
      <c r="CS42" s="128">
        <v>1</v>
      </c>
    </row>
    <row r="43" spans="1:97" s="59" customFormat="1" ht="36.75" customHeight="1" x14ac:dyDescent="0.25">
      <c r="A43" s="44">
        <v>28</v>
      </c>
      <c r="B43" s="46" t="s">
        <v>74</v>
      </c>
      <c r="C43" s="47" t="s">
        <v>30</v>
      </c>
      <c r="D43" s="48">
        <f t="shared" si="130"/>
        <v>15</v>
      </c>
      <c r="E43" s="48">
        <f t="shared" si="131"/>
        <v>15</v>
      </c>
      <c r="F43" s="48">
        <f t="shared" si="132"/>
        <v>0</v>
      </c>
      <c r="G43" s="49">
        <f t="shared" si="133"/>
        <v>3</v>
      </c>
      <c r="H43" s="130"/>
      <c r="I43" s="55" t="str">
        <f t="shared" si="134"/>
        <v/>
      </c>
      <c r="J43" s="57" t="str">
        <f t="shared" si="135"/>
        <v/>
      </c>
      <c r="K43" s="55" t="str">
        <f t="shared" si="136"/>
        <v/>
      </c>
      <c r="L43" s="47" t="str">
        <f t="shared" si="137"/>
        <v/>
      </c>
      <c r="M43" s="55" t="str">
        <f t="shared" si="138"/>
        <v/>
      </c>
      <c r="N43" s="47" t="str">
        <f t="shared" si="139"/>
        <v/>
      </c>
      <c r="O43" s="49"/>
      <c r="P43" s="129"/>
      <c r="Q43" s="61"/>
      <c r="R43" s="55" t="str">
        <f t="shared" si="140"/>
        <v/>
      </c>
      <c r="S43" s="47" t="str">
        <f t="shared" si="141"/>
        <v/>
      </c>
      <c r="T43" s="55" t="str">
        <f t="shared" si="142"/>
        <v/>
      </c>
      <c r="U43" s="47" t="str">
        <f t="shared" si="143"/>
        <v/>
      </c>
      <c r="V43" s="49"/>
      <c r="W43" s="130">
        <v>15</v>
      </c>
      <c r="X43" s="55">
        <f t="shared" si="144"/>
        <v>0.6</v>
      </c>
      <c r="Y43" s="57">
        <f t="shared" si="145"/>
        <v>9</v>
      </c>
      <c r="Z43" s="55">
        <f t="shared" si="146"/>
        <v>0.36</v>
      </c>
      <c r="AA43" s="47">
        <f t="shared" si="147"/>
        <v>26</v>
      </c>
      <c r="AB43" s="55">
        <f t="shared" si="148"/>
        <v>1.04</v>
      </c>
      <c r="AC43" s="47">
        <f t="shared" si="149"/>
        <v>50</v>
      </c>
      <c r="AD43" s="49">
        <v>2</v>
      </c>
      <c r="AE43" s="130">
        <v>15</v>
      </c>
      <c r="AF43" s="61"/>
      <c r="AG43" s="55">
        <f t="shared" si="150"/>
        <v>0.6</v>
      </c>
      <c r="AH43" s="47">
        <f t="shared" si="151"/>
        <v>10</v>
      </c>
      <c r="AI43" s="55">
        <f t="shared" si="152"/>
        <v>0.4</v>
      </c>
      <c r="AJ43" s="47">
        <f t="shared" si="153"/>
        <v>25</v>
      </c>
      <c r="AK43" s="49">
        <v>1</v>
      </c>
      <c r="AL43" s="130"/>
      <c r="AM43" s="55" t="str">
        <f t="shared" si="154"/>
        <v/>
      </c>
      <c r="AN43" s="57" t="str">
        <f t="shared" si="155"/>
        <v/>
      </c>
      <c r="AO43" s="55" t="str">
        <f t="shared" si="156"/>
        <v/>
      </c>
      <c r="AP43" s="47" t="str">
        <f t="shared" si="157"/>
        <v/>
      </c>
      <c r="AQ43" s="55" t="str">
        <f t="shared" si="158"/>
        <v/>
      </c>
      <c r="AR43" s="47" t="str">
        <f t="shared" si="159"/>
        <v/>
      </c>
      <c r="AS43" s="49"/>
      <c r="AT43" s="129"/>
      <c r="AU43" s="61"/>
      <c r="AV43" s="55" t="str">
        <f t="shared" si="160"/>
        <v/>
      </c>
      <c r="AW43" s="47" t="str">
        <f t="shared" si="194"/>
        <v/>
      </c>
      <c r="AX43" s="55" t="str">
        <f t="shared" si="195"/>
        <v/>
      </c>
      <c r="AY43" s="47" t="str">
        <f t="shared" si="196"/>
        <v/>
      </c>
      <c r="AZ43" s="49"/>
      <c r="BA43" s="130"/>
      <c r="BB43" s="55" t="str">
        <f t="shared" si="164"/>
        <v/>
      </c>
      <c r="BC43" s="57" t="str">
        <f t="shared" si="165"/>
        <v/>
      </c>
      <c r="BD43" s="55" t="str">
        <f t="shared" si="166"/>
        <v/>
      </c>
      <c r="BE43" s="47" t="str">
        <f t="shared" si="167"/>
        <v/>
      </c>
      <c r="BF43" s="55" t="str">
        <f t="shared" si="168"/>
        <v/>
      </c>
      <c r="BG43" s="47" t="str">
        <f t="shared" si="169"/>
        <v/>
      </c>
      <c r="BH43" s="49"/>
      <c r="BI43" s="129"/>
      <c r="BJ43" s="61"/>
      <c r="BK43" s="55" t="str">
        <f t="shared" si="170"/>
        <v/>
      </c>
      <c r="BL43" s="47" t="str">
        <f t="shared" si="171"/>
        <v/>
      </c>
      <c r="BM43" s="55" t="str">
        <f t="shared" si="172"/>
        <v/>
      </c>
      <c r="BN43" s="47" t="str">
        <f t="shared" si="173"/>
        <v/>
      </c>
      <c r="BO43" s="49"/>
      <c r="BP43" s="130"/>
      <c r="BQ43" s="55" t="str">
        <f t="shared" si="174"/>
        <v/>
      </c>
      <c r="BR43" s="57" t="str">
        <f>IF(BW43&gt;0,BP43*0.6,"")</f>
        <v/>
      </c>
      <c r="BS43" s="55" t="str">
        <f t="shared" si="176"/>
        <v/>
      </c>
      <c r="BT43" s="47" t="str">
        <f t="shared" si="177"/>
        <v/>
      </c>
      <c r="BU43" s="55" t="str">
        <f t="shared" si="178"/>
        <v/>
      </c>
      <c r="BV43" s="47" t="str">
        <f t="shared" si="179"/>
        <v/>
      </c>
      <c r="BW43" s="49"/>
      <c r="BX43" s="129"/>
      <c r="BY43" s="61"/>
      <c r="BZ43" s="55" t="str">
        <f t="shared" si="180"/>
        <v/>
      </c>
      <c r="CA43" s="47" t="str">
        <f t="shared" si="181"/>
        <v/>
      </c>
      <c r="CB43" s="55" t="str">
        <f t="shared" si="182"/>
        <v/>
      </c>
      <c r="CC43" s="47" t="str">
        <f t="shared" si="183"/>
        <v/>
      </c>
      <c r="CD43" s="49"/>
      <c r="CE43" s="129"/>
      <c r="CF43" s="55" t="str">
        <f t="shared" si="184"/>
        <v/>
      </c>
      <c r="CG43" s="57" t="str">
        <f t="shared" si="185"/>
        <v/>
      </c>
      <c r="CH43" s="55" t="str">
        <f t="shared" si="186"/>
        <v/>
      </c>
      <c r="CI43" s="47" t="str">
        <f t="shared" si="187"/>
        <v/>
      </c>
      <c r="CJ43" s="55" t="str">
        <f t="shared" si="188"/>
        <v/>
      </c>
      <c r="CK43" s="47" t="str">
        <f t="shared" si="189"/>
        <v/>
      </c>
      <c r="CL43" s="49"/>
      <c r="CM43" s="129"/>
      <c r="CN43" s="61"/>
      <c r="CO43" s="55" t="str">
        <f t="shared" si="190"/>
        <v/>
      </c>
      <c r="CP43" s="47" t="str">
        <f t="shared" si="191"/>
        <v/>
      </c>
      <c r="CQ43" s="55" t="str">
        <f t="shared" si="192"/>
        <v/>
      </c>
      <c r="CR43" s="47" t="str">
        <f t="shared" si="193"/>
        <v/>
      </c>
      <c r="CS43" s="49"/>
    </row>
    <row r="44" spans="1:97" s="59" customFormat="1" ht="15.75" customHeight="1" x14ac:dyDescent="0.25">
      <c r="A44" s="44">
        <v>29</v>
      </c>
      <c r="B44" s="46" t="s">
        <v>40</v>
      </c>
      <c r="C44" s="47">
        <v>5</v>
      </c>
      <c r="D44" s="48">
        <f t="shared" si="130"/>
        <v>15</v>
      </c>
      <c r="E44" s="48">
        <f t="shared" si="131"/>
        <v>15</v>
      </c>
      <c r="F44" s="48">
        <f t="shared" si="132"/>
        <v>0</v>
      </c>
      <c r="G44" s="49">
        <f t="shared" si="133"/>
        <v>3</v>
      </c>
      <c r="H44" s="130"/>
      <c r="I44" s="55" t="str">
        <f t="shared" si="134"/>
        <v/>
      </c>
      <c r="J44" s="57" t="str">
        <f t="shared" si="135"/>
        <v/>
      </c>
      <c r="K44" s="55" t="str">
        <f t="shared" si="136"/>
        <v/>
      </c>
      <c r="L44" s="47" t="str">
        <f t="shared" si="137"/>
        <v/>
      </c>
      <c r="M44" s="55" t="str">
        <f t="shared" si="138"/>
        <v/>
      </c>
      <c r="N44" s="47" t="str">
        <f t="shared" si="139"/>
        <v/>
      </c>
      <c r="O44" s="49"/>
      <c r="P44" s="129"/>
      <c r="Q44" s="61"/>
      <c r="R44" s="55" t="str">
        <f t="shared" si="140"/>
        <v/>
      </c>
      <c r="S44" s="47" t="str">
        <f t="shared" si="141"/>
        <v/>
      </c>
      <c r="T44" s="55" t="str">
        <f t="shared" si="142"/>
        <v/>
      </c>
      <c r="U44" s="47" t="str">
        <f t="shared" si="143"/>
        <v/>
      </c>
      <c r="V44" s="49"/>
      <c r="W44" s="130"/>
      <c r="X44" s="55" t="str">
        <f t="shared" si="144"/>
        <v/>
      </c>
      <c r="Y44" s="57" t="str">
        <f t="shared" si="145"/>
        <v/>
      </c>
      <c r="Z44" s="55" t="str">
        <f t="shared" si="146"/>
        <v/>
      </c>
      <c r="AA44" s="47" t="str">
        <f t="shared" si="147"/>
        <v/>
      </c>
      <c r="AB44" s="55" t="str">
        <f t="shared" si="148"/>
        <v/>
      </c>
      <c r="AC44" s="47" t="str">
        <f t="shared" si="149"/>
        <v/>
      </c>
      <c r="AD44" s="49"/>
      <c r="AE44" s="129"/>
      <c r="AF44" s="61"/>
      <c r="AG44" s="55" t="str">
        <f t="shared" si="150"/>
        <v/>
      </c>
      <c r="AH44" s="47" t="str">
        <f t="shared" si="151"/>
        <v/>
      </c>
      <c r="AI44" s="55" t="str">
        <f t="shared" si="152"/>
        <v/>
      </c>
      <c r="AJ44" s="47" t="str">
        <f t="shared" si="153"/>
        <v/>
      </c>
      <c r="AK44" s="49"/>
      <c r="AL44" s="130"/>
      <c r="AM44" s="55" t="str">
        <f t="shared" si="154"/>
        <v/>
      </c>
      <c r="AN44" s="57" t="str">
        <f t="shared" si="155"/>
        <v/>
      </c>
      <c r="AO44" s="55" t="str">
        <f t="shared" si="156"/>
        <v/>
      </c>
      <c r="AP44" s="47" t="str">
        <f t="shared" si="157"/>
        <v/>
      </c>
      <c r="AQ44" s="55" t="str">
        <f t="shared" si="158"/>
        <v/>
      </c>
      <c r="AR44" s="47" t="str">
        <f t="shared" si="159"/>
        <v/>
      </c>
      <c r="AS44" s="49"/>
      <c r="AT44" s="129"/>
      <c r="AU44" s="61"/>
      <c r="AV44" s="55" t="str">
        <f t="shared" si="160"/>
        <v/>
      </c>
      <c r="AW44" s="47" t="str">
        <f t="shared" si="194"/>
        <v/>
      </c>
      <c r="AX44" s="55" t="str">
        <f t="shared" si="195"/>
        <v/>
      </c>
      <c r="AY44" s="47" t="str">
        <f t="shared" si="196"/>
        <v/>
      </c>
      <c r="AZ44" s="49"/>
      <c r="BA44" s="130"/>
      <c r="BB44" s="55" t="str">
        <f t="shared" si="164"/>
        <v/>
      </c>
      <c r="BC44" s="57" t="str">
        <f t="shared" si="165"/>
        <v/>
      </c>
      <c r="BD44" s="55" t="str">
        <f t="shared" si="166"/>
        <v/>
      </c>
      <c r="BE44" s="47" t="str">
        <f t="shared" si="167"/>
        <v/>
      </c>
      <c r="BF44" s="55" t="str">
        <f t="shared" si="168"/>
        <v/>
      </c>
      <c r="BG44" s="47" t="str">
        <f t="shared" si="169"/>
        <v/>
      </c>
      <c r="BH44" s="49"/>
      <c r="BI44" s="129"/>
      <c r="BJ44" s="61"/>
      <c r="BK44" s="55" t="str">
        <f t="shared" si="170"/>
        <v/>
      </c>
      <c r="BL44" s="47" t="str">
        <f t="shared" si="171"/>
        <v/>
      </c>
      <c r="BM44" s="55" t="str">
        <f t="shared" si="172"/>
        <v/>
      </c>
      <c r="BN44" s="47" t="str">
        <f t="shared" si="173"/>
        <v/>
      </c>
      <c r="BO44" s="49"/>
      <c r="BP44" s="129">
        <v>15</v>
      </c>
      <c r="BQ44" s="55">
        <f t="shared" si="174"/>
        <v>0.6</v>
      </c>
      <c r="BR44" s="57">
        <f>IF(BW44&gt;0,BP44*0.6,"")</f>
        <v>9</v>
      </c>
      <c r="BS44" s="55">
        <f t="shared" si="176"/>
        <v>0.36</v>
      </c>
      <c r="BT44" s="47">
        <f t="shared" si="177"/>
        <v>26</v>
      </c>
      <c r="BU44" s="55">
        <f t="shared" si="178"/>
        <v>1.04</v>
      </c>
      <c r="BV44" s="47">
        <f t="shared" si="179"/>
        <v>50</v>
      </c>
      <c r="BW44" s="49">
        <v>2</v>
      </c>
      <c r="BX44" s="127">
        <v>15</v>
      </c>
      <c r="BY44" s="61"/>
      <c r="BZ44" s="55">
        <f t="shared" si="180"/>
        <v>0.6</v>
      </c>
      <c r="CA44" s="47">
        <f t="shared" si="181"/>
        <v>10</v>
      </c>
      <c r="CB44" s="55">
        <f t="shared" si="182"/>
        <v>0.4</v>
      </c>
      <c r="CC44" s="47">
        <f t="shared" si="183"/>
        <v>25</v>
      </c>
      <c r="CD44" s="49">
        <v>1</v>
      </c>
      <c r="CE44" s="129"/>
      <c r="CF44" s="55"/>
      <c r="CG44" s="57"/>
      <c r="CH44" s="55"/>
      <c r="CI44" s="47"/>
      <c r="CJ44" s="55"/>
      <c r="CK44" s="47"/>
      <c r="CL44" s="49"/>
      <c r="CM44" s="127"/>
      <c r="CN44" s="61"/>
      <c r="CO44" s="55"/>
      <c r="CP44" s="47"/>
      <c r="CQ44" s="55"/>
      <c r="CR44" s="47"/>
      <c r="CS44" s="49"/>
    </row>
    <row r="45" spans="1:97" s="59" customFormat="1" ht="15.75" customHeight="1" x14ac:dyDescent="0.25">
      <c r="A45" s="44">
        <v>30</v>
      </c>
      <c r="B45" s="46" t="s">
        <v>119</v>
      </c>
      <c r="C45" s="47" t="s">
        <v>30</v>
      </c>
      <c r="D45" s="48">
        <f t="shared" si="130"/>
        <v>0</v>
      </c>
      <c r="E45" s="48">
        <f t="shared" si="131"/>
        <v>15</v>
      </c>
      <c r="F45" s="48">
        <f t="shared" si="132"/>
        <v>0</v>
      </c>
      <c r="G45" s="49">
        <f t="shared" si="133"/>
        <v>3</v>
      </c>
      <c r="H45" s="130"/>
      <c r="I45" s="55" t="str">
        <f t="shared" si="134"/>
        <v/>
      </c>
      <c r="J45" s="57" t="str">
        <f t="shared" si="135"/>
        <v/>
      </c>
      <c r="K45" s="55" t="str">
        <f t="shared" si="136"/>
        <v/>
      </c>
      <c r="L45" s="47" t="str">
        <f t="shared" si="137"/>
        <v/>
      </c>
      <c r="M45" s="55" t="str">
        <f t="shared" si="138"/>
        <v/>
      </c>
      <c r="N45" s="47" t="str">
        <f t="shared" si="139"/>
        <v/>
      </c>
      <c r="O45" s="49"/>
      <c r="P45" s="129"/>
      <c r="Q45" s="61"/>
      <c r="R45" s="55" t="str">
        <f t="shared" si="140"/>
        <v/>
      </c>
      <c r="S45" s="47" t="str">
        <f t="shared" si="141"/>
        <v/>
      </c>
      <c r="T45" s="55" t="str">
        <f t="shared" si="142"/>
        <v/>
      </c>
      <c r="U45" s="47" t="str">
        <f t="shared" si="143"/>
        <v/>
      </c>
      <c r="V45" s="49"/>
      <c r="W45" s="130"/>
      <c r="X45" s="55" t="str">
        <f t="shared" si="144"/>
        <v/>
      </c>
      <c r="Y45" s="57" t="str">
        <f t="shared" si="145"/>
        <v/>
      </c>
      <c r="Z45" s="55" t="str">
        <f t="shared" si="146"/>
        <v/>
      </c>
      <c r="AA45" s="47" t="str">
        <f t="shared" si="147"/>
        <v/>
      </c>
      <c r="AB45" s="55" t="str">
        <f t="shared" si="148"/>
        <v/>
      </c>
      <c r="AC45" s="47" t="str">
        <f t="shared" si="149"/>
        <v/>
      </c>
      <c r="AD45" s="49"/>
      <c r="AE45" s="129"/>
      <c r="AF45" s="61"/>
      <c r="AG45" s="55" t="str">
        <f t="shared" si="150"/>
        <v/>
      </c>
      <c r="AH45" s="47" t="str">
        <f t="shared" si="151"/>
        <v/>
      </c>
      <c r="AI45" s="55" t="str">
        <f t="shared" si="152"/>
        <v/>
      </c>
      <c r="AJ45" s="47" t="str">
        <f t="shared" si="153"/>
        <v/>
      </c>
      <c r="AK45" s="49"/>
      <c r="AL45" s="130"/>
      <c r="AM45" s="55" t="str">
        <f t="shared" si="154"/>
        <v/>
      </c>
      <c r="AN45" s="57" t="str">
        <f t="shared" si="155"/>
        <v/>
      </c>
      <c r="AO45" s="55" t="str">
        <f t="shared" si="156"/>
        <v/>
      </c>
      <c r="AP45" s="47" t="str">
        <f t="shared" si="157"/>
        <v/>
      </c>
      <c r="AQ45" s="55" t="str">
        <f t="shared" si="158"/>
        <v/>
      </c>
      <c r="AR45" s="47" t="str">
        <f t="shared" si="159"/>
        <v/>
      </c>
      <c r="AS45" s="49"/>
      <c r="AT45" s="129"/>
      <c r="AU45" s="61"/>
      <c r="AV45" s="55" t="str">
        <f t="shared" si="160"/>
        <v/>
      </c>
      <c r="AW45" s="47" t="str">
        <f t="shared" si="194"/>
        <v/>
      </c>
      <c r="AX45" s="55" t="str">
        <f t="shared" si="195"/>
        <v/>
      </c>
      <c r="AY45" s="47" t="str">
        <f t="shared" si="196"/>
        <v/>
      </c>
      <c r="AZ45" s="49"/>
      <c r="BA45" s="130"/>
      <c r="BB45" s="55" t="str">
        <f t="shared" si="164"/>
        <v/>
      </c>
      <c r="BC45" s="57" t="str">
        <f t="shared" si="165"/>
        <v/>
      </c>
      <c r="BD45" s="55" t="str">
        <f t="shared" si="166"/>
        <v/>
      </c>
      <c r="BE45" s="47" t="str">
        <f t="shared" si="167"/>
        <v/>
      </c>
      <c r="BF45" s="55" t="str">
        <f t="shared" si="168"/>
        <v/>
      </c>
      <c r="BG45" s="47" t="str">
        <f t="shared" si="169"/>
        <v/>
      </c>
      <c r="BH45" s="49"/>
      <c r="BI45" s="129"/>
      <c r="BJ45" s="61"/>
      <c r="BK45" s="55" t="str">
        <f t="shared" si="170"/>
        <v/>
      </c>
      <c r="BL45" s="47" t="str">
        <f t="shared" si="171"/>
        <v/>
      </c>
      <c r="BM45" s="55" t="str">
        <f t="shared" si="172"/>
        <v/>
      </c>
      <c r="BN45" s="47" t="str">
        <f t="shared" si="173"/>
        <v/>
      </c>
      <c r="BO45" s="49"/>
      <c r="BP45" s="130"/>
      <c r="BQ45" s="55" t="str">
        <f t="shared" si="174"/>
        <v/>
      </c>
      <c r="BR45" s="57" t="str">
        <f>IF(BW45&gt;0,BP45*0.6,"")</f>
        <v/>
      </c>
      <c r="BS45" s="55" t="str">
        <f t="shared" si="176"/>
        <v/>
      </c>
      <c r="BT45" s="47" t="str">
        <f t="shared" si="177"/>
        <v/>
      </c>
      <c r="BU45" s="55" t="str">
        <f t="shared" si="178"/>
        <v/>
      </c>
      <c r="BV45" s="47" t="str">
        <f t="shared" si="179"/>
        <v/>
      </c>
      <c r="BW45" s="49"/>
      <c r="BX45" s="129">
        <v>15</v>
      </c>
      <c r="BY45" s="61"/>
      <c r="BZ45" s="55">
        <f t="shared" si="180"/>
        <v>0.6</v>
      </c>
      <c r="CA45" s="47">
        <f t="shared" si="181"/>
        <v>60</v>
      </c>
      <c r="CB45" s="55">
        <f t="shared" si="182"/>
        <v>2.4</v>
      </c>
      <c r="CC45" s="47">
        <f t="shared" si="183"/>
        <v>75</v>
      </c>
      <c r="CD45" s="49">
        <v>3</v>
      </c>
      <c r="CE45" s="129"/>
      <c r="CF45" s="55" t="str">
        <f t="shared" si="184"/>
        <v/>
      </c>
      <c r="CG45" s="57" t="str">
        <f>IF(CL45&gt;0,CE45*0.6,"")</f>
        <v/>
      </c>
      <c r="CH45" s="55" t="str">
        <f t="shared" si="186"/>
        <v/>
      </c>
      <c r="CI45" s="47" t="str">
        <f t="shared" si="187"/>
        <v/>
      </c>
      <c r="CJ45" s="55" t="str">
        <f t="shared" si="188"/>
        <v/>
      </c>
      <c r="CK45" s="47" t="str">
        <f t="shared" si="189"/>
        <v/>
      </c>
      <c r="CL45" s="49"/>
      <c r="CM45" s="127"/>
      <c r="CN45" s="61"/>
      <c r="CO45" s="55"/>
      <c r="CP45" s="47"/>
      <c r="CQ45" s="55"/>
      <c r="CR45" s="47"/>
      <c r="CS45" s="49"/>
    </row>
    <row r="46" spans="1:97" s="59" customFormat="1" ht="15.75" customHeight="1" x14ac:dyDescent="0.25">
      <c r="A46" s="44">
        <v>31</v>
      </c>
      <c r="B46" s="85" t="s">
        <v>41</v>
      </c>
      <c r="C46" s="78" t="s">
        <v>30</v>
      </c>
      <c r="D46" s="48">
        <f t="shared" si="130"/>
        <v>0</v>
      </c>
      <c r="E46" s="48">
        <f t="shared" si="131"/>
        <v>30</v>
      </c>
      <c r="F46" s="79">
        <f t="shared" si="132"/>
        <v>0</v>
      </c>
      <c r="G46" s="80">
        <f t="shared" si="133"/>
        <v>2</v>
      </c>
      <c r="H46" s="130"/>
      <c r="I46" s="55" t="str">
        <f t="shared" si="134"/>
        <v/>
      </c>
      <c r="J46" s="57" t="str">
        <f t="shared" si="135"/>
        <v/>
      </c>
      <c r="K46" s="55" t="str">
        <f t="shared" si="136"/>
        <v/>
      </c>
      <c r="L46" s="47" t="str">
        <f t="shared" si="137"/>
        <v/>
      </c>
      <c r="M46" s="55" t="str">
        <f t="shared" si="138"/>
        <v/>
      </c>
      <c r="N46" s="47" t="str">
        <f t="shared" si="139"/>
        <v/>
      </c>
      <c r="O46" s="49"/>
      <c r="P46" s="129"/>
      <c r="Q46" s="61"/>
      <c r="R46" s="55" t="str">
        <f t="shared" si="140"/>
        <v/>
      </c>
      <c r="S46" s="47" t="str">
        <f t="shared" si="141"/>
        <v/>
      </c>
      <c r="T46" s="55" t="str">
        <f t="shared" si="142"/>
        <v/>
      </c>
      <c r="U46" s="47" t="str">
        <f t="shared" si="143"/>
        <v/>
      </c>
      <c r="V46" s="49"/>
      <c r="W46" s="130"/>
      <c r="X46" s="55" t="str">
        <f t="shared" si="144"/>
        <v/>
      </c>
      <c r="Y46" s="57" t="str">
        <f t="shared" si="145"/>
        <v/>
      </c>
      <c r="Z46" s="55" t="str">
        <f t="shared" si="146"/>
        <v/>
      </c>
      <c r="AA46" s="47" t="str">
        <f t="shared" si="147"/>
        <v/>
      </c>
      <c r="AB46" s="55" t="str">
        <f t="shared" si="148"/>
        <v/>
      </c>
      <c r="AC46" s="47" t="str">
        <f t="shared" si="149"/>
        <v/>
      </c>
      <c r="AD46" s="49"/>
      <c r="AE46" s="129"/>
      <c r="AF46" s="61"/>
      <c r="AG46" s="55" t="str">
        <f t="shared" si="150"/>
        <v/>
      </c>
      <c r="AH46" s="47" t="str">
        <f t="shared" si="151"/>
        <v/>
      </c>
      <c r="AI46" s="55" t="str">
        <f t="shared" si="152"/>
        <v/>
      </c>
      <c r="AJ46" s="47" t="str">
        <f t="shared" si="153"/>
        <v/>
      </c>
      <c r="AK46" s="49"/>
      <c r="AL46" s="130"/>
      <c r="AM46" s="55" t="str">
        <f t="shared" si="154"/>
        <v/>
      </c>
      <c r="AN46" s="57" t="str">
        <f t="shared" si="155"/>
        <v/>
      </c>
      <c r="AO46" s="55" t="str">
        <f t="shared" si="156"/>
        <v/>
      </c>
      <c r="AP46" s="47" t="str">
        <f t="shared" si="157"/>
        <v/>
      </c>
      <c r="AQ46" s="55" t="str">
        <f t="shared" si="158"/>
        <v/>
      </c>
      <c r="AR46" s="47" t="str">
        <f t="shared" si="159"/>
        <v/>
      </c>
      <c r="AS46" s="49"/>
      <c r="AT46" s="129"/>
      <c r="AU46" s="61"/>
      <c r="AV46" s="55" t="str">
        <f t="shared" si="160"/>
        <v/>
      </c>
      <c r="AW46" s="47" t="str">
        <f t="shared" si="194"/>
        <v/>
      </c>
      <c r="AX46" s="55" t="str">
        <f t="shared" si="195"/>
        <v/>
      </c>
      <c r="AY46" s="47" t="str">
        <f t="shared" si="196"/>
        <v/>
      </c>
      <c r="AZ46" s="49"/>
      <c r="BA46" s="130"/>
      <c r="BB46" s="55" t="str">
        <f t="shared" si="164"/>
        <v/>
      </c>
      <c r="BC46" s="57" t="str">
        <f t="shared" si="165"/>
        <v/>
      </c>
      <c r="BD46" s="55" t="str">
        <f t="shared" si="166"/>
        <v/>
      </c>
      <c r="BE46" s="47" t="str">
        <f t="shared" si="167"/>
        <v/>
      </c>
      <c r="BF46" s="55" t="str">
        <f t="shared" si="168"/>
        <v/>
      </c>
      <c r="BG46" s="47" t="str">
        <f t="shared" si="169"/>
        <v/>
      </c>
      <c r="BH46" s="49"/>
      <c r="BI46" s="129"/>
      <c r="BJ46" s="61"/>
      <c r="BK46" s="55" t="str">
        <f t="shared" si="170"/>
        <v/>
      </c>
      <c r="BL46" s="47" t="str">
        <f t="shared" si="171"/>
        <v/>
      </c>
      <c r="BM46" s="55" t="str">
        <f t="shared" si="172"/>
        <v/>
      </c>
      <c r="BN46" s="47" t="str">
        <f t="shared" si="173"/>
        <v/>
      </c>
      <c r="BO46" s="49"/>
      <c r="BP46" s="130"/>
      <c r="BQ46" s="55" t="str">
        <f t="shared" si="174"/>
        <v/>
      </c>
      <c r="BR46" s="57" t="str">
        <f>IF(BW46&gt;0,BP46*0.6,"")</f>
        <v/>
      </c>
      <c r="BS46" s="55" t="str">
        <f t="shared" si="176"/>
        <v/>
      </c>
      <c r="BT46" s="47" t="str">
        <f t="shared" si="177"/>
        <v/>
      </c>
      <c r="BU46" s="55" t="str">
        <f t="shared" si="178"/>
        <v/>
      </c>
      <c r="BV46" s="47" t="str">
        <f t="shared" si="179"/>
        <v/>
      </c>
      <c r="BW46" s="49"/>
      <c r="BX46" s="129"/>
      <c r="BY46" s="61"/>
      <c r="BZ46" s="55"/>
      <c r="CA46" s="47"/>
      <c r="CB46" s="55"/>
      <c r="CC46" s="47"/>
      <c r="CD46" s="49"/>
      <c r="CE46" s="130"/>
      <c r="CF46" s="55" t="str">
        <f t="shared" si="184"/>
        <v/>
      </c>
      <c r="CG46" s="57" t="str">
        <f>IF(CL46&gt;0,CE46*0.6,"")</f>
        <v/>
      </c>
      <c r="CH46" s="55" t="str">
        <f t="shared" si="186"/>
        <v/>
      </c>
      <c r="CI46" s="47" t="str">
        <f t="shared" si="187"/>
        <v/>
      </c>
      <c r="CJ46" s="55" t="str">
        <f t="shared" si="188"/>
        <v/>
      </c>
      <c r="CK46" s="47" t="str">
        <f t="shared" si="189"/>
        <v/>
      </c>
      <c r="CL46" s="49"/>
      <c r="CM46" s="129">
        <v>30</v>
      </c>
      <c r="CN46" s="61"/>
      <c r="CO46" s="55">
        <f t="shared" si="190"/>
        <v>1.2</v>
      </c>
      <c r="CP46" s="47">
        <f t="shared" si="191"/>
        <v>20</v>
      </c>
      <c r="CQ46" s="55">
        <f t="shared" si="192"/>
        <v>0.8</v>
      </c>
      <c r="CR46" s="47">
        <f t="shared" si="193"/>
        <v>50</v>
      </c>
      <c r="CS46" s="49">
        <v>2</v>
      </c>
    </row>
    <row r="47" spans="1:97" ht="16.5" thickBot="1" x14ac:dyDescent="0.3">
      <c r="A47" s="44">
        <v>33</v>
      </c>
      <c r="B47" s="85" t="s">
        <v>121</v>
      </c>
      <c r="C47" s="78" t="s">
        <v>30</v>
      </c>
      <c r="D47" s="48">
        <f t="shared" ref="D47:D49" si="197">SUM(H47,W47,AL47,BA47,BP47,CE47)</f>
        <v>60</v>
      </c>
      <c r="E47" s="48">
        <f t="shared" ref="E47:F49" si="198">SUM(P47,AE47,AT47,BI47,BX47,CM47)</f>
        <v>60</v>
      </c>
      <c r="F47" s="79">
        <f t="shared" si="198"/>
        <v>0</v>
      </c>
      <c r="G47" s="80">
        <f t="shared" ref="G47:G49" si="199">SUM(O47,V47,AD47,AK47,AS47,AZ47,BH47,BO47,BW47,CD47,CL47,CS47)</f>
        <v>8</v>
      </c>
      <c r="H47" s="130"/>
      <c r="I47" s="55" t="str">
        <f t="shared" si="134"/>
        <v/>
      </c>
      <c r="J47" s="57" t="str">
        <f t="shared" si="135"/>
        <v/>
      </c>
      <c r="K47" s="55" t="str">
        <f t="shared" si="136"/>
        <v/>
      </c>
      <c r="L47" s="47" t="str">
        <f t="shared" si="137"/>
        <v/>
      </c>
      <c r="M47" s="55" t="str">
        <f t="shared" si="138"/>
        <v/>
      </c>
      <c r="N47" s="47" t="str">
        <f t="shared" si="139"/>
        <v/>
      </c>
      <c r="O47" s="49"/>
      <c r="P47" s="129"/>
      <c r="Q47" s="61"/>
      <c r="R47" s="55" t="str">
        <f t="shared" si="140"/>
        <v/>
      </c>
      <c r="S47" s="47" t="str">
        <f t="shared" si="141"/>
        <v/>
      </c>
      <c r="T47" s="55" t="str">
        <f t="shared" si="142"/>
        <v/>
      </c>
      <c r="U47" s="47" t="str">
        <f t="shared" si="143"/>
        <v/>
      </c>
      <c r="V47" s="49"/>
      <c r="W47" s="130"/>
      <c r="X47" s="55" t="str">
        <f t="shared" si="144"/>
        <v/>
      </c>
      <c r="Y47" s="57" t="str">
        <f t="shared" si="145"/>
        <v/>
      </c>
      <c r="Z47" s="55" t="str">
        <f t="shared" si="146"/>
        <v/>
      </c>
      <c r="AA47" s="47" t="str">
        <f t="shared" si="147"/>
        <v/>
      </c>
      <c r="AB47" s="55" t="str">
        <f t="shared" si="148"/>
        <v/>
      </c>
      <c r="AC47" s="47" t="str">
        <f t="shared" si="149"/>
        <v/>
      </c>
      <c r="AD47" s="49"/>
      <c r="AE47" s="129"/>
      <c r="AF47" s="61"/>
      <c r="AG47" s="55" t="str">
        <f t="shared" si="150"/>
        <v/>
      </c>
      <c r="AH47" s="47" t="str">
        <f t="shared" si="151"/>
        <v/>
      </c>
      <c r="AI47" s="55" t="str">
        <f t="shared" si="152"/>
        <v/>
      </c>
      <c r="AJ47" s="47" t="str">
        <f t="shared" si="153"/>
        <v/>
      </c>
      <c r="AK47" s="49"/>
      <c r="AL47" s="130"/>
      <c r="AM47" s="55" t="str">
        <f t="shared" si="154"/>
        <v/>
      </c>
      <c r="AN47" s="57" t="str">
        <f t="shared" si="155"/>
        <v/>
      </c>
      <c r="AO47" s="55" t="str">
        <f t="shared" si="156"/>
        <v/>
      </c>
      <c r="AP47" s="47" t="str">
        <f t="shared" si="157"/>
        <v/>
      </c>
      <c r="AQ47" s="55" t="str">
        <f t="shared" si="158"/>
        <v/>
      </c>
      <c r="AR47" s="47" t="str">
        <f t="shared" si="159"/>
        <v/>
      </c>
      <c r="AS47" s="49"/>
      <c r="AT47" s="129"/>
      <c r="AU47" s="61"/>
      <c r="AV47" s="55" t="str">
        <f t="shared" si="160"/>
        <v/>
      </c>
      <c r="AW47" s="47" t="str">
        <f t="shared" si="194"/>
        <v/>
      </c>
      <c r="AX47" s="55" t="str">
        <f t="shared" si="195"/>
        <v/>
      </c>
      <c r="AY47" s="47" t="str">
        <f t="shared" si="196"/>
        <v/>
      </c>
      <c r="AZ47" s="49"/>
      <c r="BA47" s="130"/>
      <c r="BB47" s="55" t="str">
        <f t="shared" si="164"/>
        <v/>
      </c>
      <c r="BC47" s="57" t="str">
        <f t="shared" si="165"/>
        <v/>
      </c>
      <c r="BD47" s="55" t="str">
        <f t="shared" si="166"/>
        <v/>
      </c>
      <c r="BE47" s="47" t="str">
        <f t="shared" si="167"/>
        <v/>
      </c>
      <c r="BF47" s="55" t="str">
        <f t="shared" si="168"/>
        <v/>
      </c>
      <c r="BG47" s="47" t="str">
        <f t="shared" si="169"/>
        <v/>
      </c>
      <c r="BH47" s="49"/>
      <c r="BI47" s="129">
        <v>60</v>
      </c>
      <c r="BJ47" s="61"/>
      <c r="BK47" s="55">
        <f t="shared" si="170"/>
        <v>2.4</v>
      </c>
      <c r="BL47" s="47">
        <f t="shared" si="171"/>
        <v>40</v>
      </c>
      <c r="BM47" s="55">
        <f t="shared" si="172"/>
        <v>1.6</v>
      </c>
      <c r="BN47" s="47">
        <f t="shared" si="173"/>
        <v>100</v>
      </c>
      <c r="BO47" s="49">
        <v>4</v>
      </c>
      <c r="BP47" s="83">
        <v>30</v>
      </c>
      <c r="BQ47" s="55">
        <f t="shared" si="174"/>
        <v>1.2</v>
      </c>
      <c r="BR47" s="57">
        <f>IF(BW47&gt;0,BP47*0.6,"")</f>
        <v>18</v>
      </c>
      <c r="BS47" s="55">
        <f t="shared" si="176"/>
        <v>0.72</v>
      </c>
      <c r="BT47" s="47">
        <f t="shared" si="177"/>
        <v>2</v>
      </c>
      <c r="BU47" s="55">
        <f t="shared" si="178"/>
        <v>0.08</v>
      </c>
      <c r="BV47" s="47">
        <f t="shared" si="179"/>
        <v>50</v>
      </c>
      <c r="BW47" s="49">
        <v>2</v>
      </c>
      <c r="BX47" s="129"/>
      <c r="BY47" s="61"/>
      <c r="BZ47" s="55" t="str">
        <f t="shared" si="180"/>
        <v/>
      </c>
      <c r="CA47" s="47" t="str">
        <f t="shared" si="181"/>
        <v/>
      </c>
      <c r="CB47" s="55" t="str">
        <f t="shared" si="182"/>
        <v/>
      </c>
      <c r="CC47" s="47" t="str">
        <f t="shared" si="183"/>
        <v/>
      </c>
      <c r="CD47" s="82"/>
      <c r="CE47" s="83">
        <v>30</v>
      </c>
      <c r="CF47" s="55">
        <f t="shared" si="184"/>
        <v>1.2</v>
      </c>
      <c r="CG47" s="57">
        <f>IF(CL47&gt;0,CE47*0.6,"")</f>
        <v>18</v>
      </c>
      <c r="CH47" s="55">
        <f t="shared" si="186"/>
        <v>0.72</v>
      </c>
      <c r="CI47" s="47">
        <f t="shared" si="187"/>
        <v>2</v>
      </c>
      <c r="CJ47" s="55">
        <f t="shared" si="188"/>
        <v>0.08</v>
      </c>
      <c r="CK47" s="47">
        <f t="shared" si="189"/>
        <v>50</v>
      </c>
      <c r="CL47" s="49">
        <v>2</v>
      </c>
      <c r="CM47" s="129"/>
      <c r="CN47" s="61"/>
      <c r="CO47" s="55" t="str">
        <f t="shared" si="190"/>
        <v/>
      </c>
      <c r="CP47" s="47" t="str">
        <f t="shared" si="191"/>
        <v/>
      </c>
      <c r="CQ47" s="55" t="str">
        <f t="shared" si="192"/>
        <v/>
      </c>
      <c r="CR47" s="47" t="str">
        <f t="shared" si="193"/>
        <v/>
      </c>
      <c r="CS47" s="82"/>
    </row>
    <row r="48" spans="1:97" s="84" customFormat="1" ht="17.45" customHeight="1" thickTop="1" thickBot="1" x14ac:dyDescent="0.3">
      <c r="A48" s="154" t="s">
        <v>13</v>
      </c>
      <c r="B48" s="155"/>
      <c r="C48" s="156"/>
      <c r="D48" s="86">
        <f t="shared" si="197"/>
        <v>225</v>
      </c>
      <c r="E48" s="86">
        <f t="shared" si="198"/>
        <v>375</v>
      </c>
      <c r="F48" s="86">
        <f t="shared" si="198"/>
        <v>0</v>
      </c>
      <c r="G48" s="87">
        <f t="shared" si="199"/>
        <v>56</v>
      </c>
      <c r="H48" s="88">
        <f t="shared" ref="H48:AM48" si="200">SUM(H36:H47)</f>
        <v>0</v>
      </c>
      <c r="I48" s="89">
        <f t="shared" si="200"/>
        <v>0</v>
      </c>
      <c r="J48" s="90">
        <f t="shared" si="200"/>
        <v>0</v>
      </c>
      <c r="K48" s="89">
        <f t="shared" si="200"/>
        <v>0</v>
      </c>
      <c r="L48" s="91">
        <f t="shared" si="200"/>
        <v>0</v>
      </c>
      <c r="M48" s="89">
        <f t="shared" si="200"/>
        <v>0</v>
      </c>
      <c r="N48" s="91">
        <f t="shared" si="200"/>
        <v>0</v>
      </c>
      <c r="O48" s="92">
        <f t="shared" si="200"/>
        <v>0</v>
      </c>
      <c r="P48" s="93">
        <f t="shared" si="200"/>
        <v>0</v>
      </c>
      <c r="Q48" s="86">
        <f t="shared" si="200"/>
        <v>0</v>
      </c>
      <c r="R48" s="89">
        <f t="shared" si="200"/>
        <v>0</v>
      </c>
      <c r="S48" s="91">
        <f t="shared" si="200"/>
        <v>0</v>
      </c>
      <c r="T48" s="89">
        <f t="shared" si="200"/>
        <v>0</v>
      </c>
      <c r="U48" s="91">
        <f t="shared" si="200"/>
        <v>0</v>
      </c>
      <c r="V48" s="92">
        <f t="shared" si="200"/>
        <v>0</v>
      </c>
      <c r="W48" s="88">
        <f t="shared" si="200"/>
        <v>30</v>
      </c>
      <c r="X48" s="89">
        <f t="shared" si="200"/>
        <v>1.2</v>
      </c>
      <c r="Y48" s="90">
        <f t="shared" si="200"/>
        <v>18</v>
      </c>
      <c r="Z48" s="89">
        <f t="shared" si="200"/>
        <v>0.72</v>
      </c>
      <c r="AA48" s="91">
        <f t="shared" si="200"/>
        <v>52</v>
      </c>
      <c r="AB48" s="89">
        <f t="shared" si="200"/>
        <v>2.08</v>
      </c>
      <c r="AC48" s="91">
        <f t="shared" si="200"/>
        <v>100</v>
      </c>
      <c r="AD48" s="92">
        <f t="shared" si="200"/>
        <v>4</v>
      </c>
      <c r="AE48" s="93">
        <f t="shared" si="200"/>
        <v>15</v>
      </c>
      <c r="AF48" s="86">
        <f t="shared" si="200"/>
        <v>0</v>
      </c>
      <c r="AG48" s="89">
        <f t="shared" si="200"/>
        <v>0.6</v>
      </c>
      <c r="AH48" s="91">
        <f t="shared" si="200"/>
        <v>10</v>
      </c>
      <c r="AI48" s="89">
        <f t="shared" si="200"/>
        <v>0.4</v>
      </c>
      <c r="AJ48" s="91">
        <f t="shared" si="200"/>
        <v>25</v>
      </c>
      <c r="AK48" s="92">
        <f t="shared" si="200"/>
        <v>1</v>
      </c>
      <c r="AL48" s="88">
        <f t="shared" si="200"/>
        <v>60</v>
      </c>
      <c r="AM48" s="89">
        <f t="shared" si="200"/>
        <v>2.4</v>
      </c>
      <c r="AN48" s="90">
        <f t="shared" ref="AN48:BS48" si="201">SUM(AN36:AN47)</f>
        <v>36</v>
      </c>
      <c r="AO48" s="89">
        <f t="shared" si="201"/>
        <v>1.44</v>
      </c>
      <c r="AP48" s="91">
        <f t="shared" si="201"/>
        <v>129</v>
      </c>
      <c r="AQ48" s="89">
        <f t="shared" si="201"/>
        <v>5.16</v>
      </c>
      <c r="AR48" s="91">
        <f t="shared" si="201"/>
        <v>225</v>
      </c>
      <c r="AS48" s="92">
        <f t="shared" si="201"/>
        <v>9</v>
      </c>
      <c r="AT48" s="93">
        <f t="shared" si="201"/>
        <v>120</v>
      </c>
      <c r="AU48" s="86">
        <f t="shared" si="201"/>
        <v>0</v>
      </c>
      <c r="AV48" s="89">
        <f t="shared" si="201"/>
        <v>4.8</v>
      </c>
      <c r="AW48" s="91">
        <f t="shared" si="201"/>
        <v>180</v>
      </c>
      <c r="AX48" s="89">
        <f t="shared" si="201"/>
        <v>7.2</v>
      </c>
      <c r="AY48" s="91">
        <f t="shared" si="201"/>
        <v>300</v>
      </c>
      <c r="AZ48" s="92">
        <f t="shared" si="201"/>
        <v>12</v>
      </c>
      <c r="BA48" s="88">
        <f t="shared" si="201"/>
        <v>45</v>
      </c>
      <c r="BB48" s="89">
        <f t="shared" si="201"/>
        <v>1.7999999999999998</v>
      </c>
      <c r="BC48" s="90">
        <f t="shared" si="201"/>
        <v>27</v>
      </c>
      <c r="BD48" s="89">
        <f t="shared" si="201"/>
        <v>1.08</v>
      </c>
      <c r="BE48" s="91">
        <f t="shared" si="201"/>
        <v>53</v>
      </c>
      <c r="BF48" s="89">
        <f t="shared" si="201"/>
        <v>2.12</v>
      </c>
      <c r="BG48" s="91">
        <f t="shared" si="201"/>
        <v>125</v>
      </c>
      <c r="BH48" s="92">
        <f t="shared" si="201"/>
        <v>5</v>
      </c>
      <c r="BI48" s="93">
        <f t="shared" si="201"/>
        <v>165</v>
      </c>
      <c r="BJ48" s="86">
        <f t="shared" si="201"/>
        <v>0</v>
      </c>
      <c r="BK48" s="89">
        <f t="shared" si="201"/>
        <v>6.6</v>
      </c>
      <c r="BL48" s="91">
        <f t="shared" si="201"/>
        <v>85</v>
      </c>
      <c r="BM48" s="89">
        <f t="shared" si="201"/>
        <v>3.4000000000000004</v>
      </c>
      <c r="BN48" s="91">
        <f t="shared" si="201"/>
        <v>250</v>
      </c>
      <c r="BO48" s="92">
        <f t="shared" si="201"/>
        <v>10</v>
      </c>
      <c r="BP48" s="88">
        <f t="shared" si="201"/>
        <v>45</v>
      </c>
      <c r="BQ48" s="89">
        <f t="shared" si="201"/>
        <v>1.7999999999999998</v>
      </c>
      <c r="BR48" s="90">
        <f t="shared" si="201"/>
        <v>27</v>
      </c>
      <c r="BS48" s="89">
        <f t="shared" si="201"/>
        <v>1.08</v>
      </c>
      <c r="BT48" s="91">
        <f t="shared" ref="BT48:CS48" si="202">SUM(BT36:BT47)</f>
        <v>28</v>
      </c>
      <c r="BU48" s="89">
        <f t="shared" si="202"/>
        <v>1.1200000000000001</v>
      </c>
      <c r="BV48" s="91">
        <f t="shared" si="202"/>
        <v>100</v>
      </c>
      <c r="BW48" s="92">
        <f t="shared" si="202"/>
        <v>4</v>
      </c>
      <c r="BX48" s="93">
        <f t="shared" si="202"/>
        <v>30</v>
      </c>
      <c r="BY48" s="86">
        <f t="shared" si="202"/>
        <v>0</v>
      </c>
      <c r="BZ48" s="89">
        <f t="shared" si="202"/>
        <v>1.2</v>
      </c>
      <c r="CA48" s="91">
        <f t="shared" si="202"/>
        <v>70</v>
      </c>
      <c r="CB48" s="89">
        <f t="shared" si="202"/>
        <v>2.8</v>
      </c>
      <c r="CC48" s="91">
        <f t="shared" si="202"/>
        <v>100</v>
      </c>
      <c r="CD48" s="92">
        <f t="shared" si="202"/>
        <v>4</v>
      </c>
      <c r="CE48" s="88">
        <f t="shared" si="202"/>
        <v>45</v>
      </c>
      <c r="CF48" s="89">
        <f t="shared" si="202"/>
        <v>1.7999999999999998</v>
      </c>
      <c r="CG48" s="90">
        <f t="shared" si="202"/>
        <v>27</v>
      </c>
      <c r="CH48" s="89">
        <f t="shared" si="202"/>
        <v>1.08</v>
      </c>
      <c r="CI48" s="91">
        <f t="shared" si="202"/>
        <v>28</v>
      </c>
      <c r="CJ48" s="89">
        <f t="shared" si="202"/>
        <v>1.1200000000000001</v>
      </c>
      <c r="CK48" s="91">
        <f t="shared" si="202"/>
        <v>100</v>
      </c>
      <c r="CL48" s="92">
        <f t="shared" si="202"/>
        <v>4</v>
      </c>
      <c r="CM48" s="93">
        <f t="shared" si="202"/>
        <v>45</v>
      </c>
      <c r="CN48" s="86">
        <f t="shared" si="202"/>
        <v>0</v>
      </c>
      <c r="CO48" s="89">
        <f t="shared" si="202"/>
        <v>1.7999999999999998</v>
      </c>
      <c r="CP48" s="91">
        <f t="shared" si="202"/>
        <v>30</v>
      </c>
      <c r="CQ48" s="89">
        <f t="shared" si="202"/>
        <v>1.2000000000000002</v>
      </c>
      <c r="CR48" s="91">
        <f t="shared" si="202"/>
        <v>75</v>
      </c>
      <c r="CS48" s="92">
        <f t="shared" si="202"/>
        <v>3</v>
      </c>
    </row>
    <row r="49" spans="1:97" ht="17.45" customHeight="1" thickTop="1" thickBot="1" x14ac:dyDescent="0.3">
      <c r="A49" s="170" t="s">
        <v>17</v>
      </c>
      <c r="B49" s="171"/>
      <c r="C49" s="172"/>
      <c r="D49" s="74">
        <f t="shared" si="197"/>
        <v>645</v>
      </c>
      <c r="E49" s="74">
        <f t="shared" si="198"/>
        <v>780</v>
      </c>
      <c r="F49" s="74">
        <f t="shared" si="198"/>
        <v>15</v>
      </c>
      <c r="G49" s="67">
        <f t="shared" si="199"/>
        <v>136</v>
      </c>
      <c r="H49" s="68">
        <f t="shared" ref="H49:AM49" si="203">SUM(H19,H34,H48)</f>
        <v>135</v>
      </c>
      <c r="I49" s="69">
        <f t="shared" si="203"/>
        <v>5.3999999999999995</v>
      </c>
      <c r="J49" s="70">
        <f t="shared" si="203"/>
        <v>81</v>
      </c>
      <c r="K49" s="69">
        <f t="shared" si="203"/>
        <v>3.2399999999999998</v>
      </c>
      <c r="L49" s="71">
        <f t="shared" si="203"/>
        <v>234</v>
      </c>
      <c r="M49" s="69">
        <f t="shared" si="203"/>
        <v>9.36</v>
      </c>
      <c r="N49" s="71">
        <f t="shared" si="203"/>
        <v>450</v>
      </c>
      <c r="O49" s="72">
        <f t="shared" si="203"/>
        <v>18</v>
      </c>
      <c r="P49" s="73">
        <f t="shared" si="203"/>
        <v>120</v>
      </c>
      <c r="Q49" s="74">
        <f t="shared" si="203"/>
        <v>0</v>
      </c>
      <c r="R49" s="69">
        <f t="shared" si="203"/>
        <v>4.8</v>
      </c>
      <c r="S49" s="71">
        <f t="shared" si="203"/>
        <v>180</v>
      </c>
      <c r="T49" s="69">
        <f t="shared" si="203"/>
        <v>7.1999999999999993</v>
      </c>
      <c r="U49" s="71">
        <f t="shared" si="203"/>
        <v>300</v>
      </c>
      <c r="V49" s="72">
        <f t="shared" si="203"/>
        <v>12</v>
      </c>
      <c r="W49" s="68">
        <f t="shared" si="203"/>
        <v>150</v>
      </c>
      <c r="X49" s="69">
        <f t="shared" si="203"/>
        <v>6</v>
      </c>
      <c r="Y49" s="70">
        <f t="shared" si="203"/>
        <v>90</v>
      </c>
      <c r="Z49" s="69">
        <f t="shared" si="203"/>
        <v>3.5999999999999996</v>
      </c>
      <c r="AA49" s="71">
        <f t="shared" si="203"/>
        <v>185</v>
      </c>
      <c r="AB49" s="69">
        <f t="shared" si="203"/>
        <v>7.4</v>
      </c>
      <c r="AC49" s="71">
        <f t="shared" si="203"/>
        <v>425</v>
      </c>
      <c r="AD49" s="72">
        <f t="shared" si="203"/>
        <v>17</v>
      </c>
      <c r="AE49" s="73">
        <f t="shared" si="203"/>
        <v>180</v>
      </c>
      <c r="AF49" s="74">
        <f t="shared" si="203"/>
        <v>0</v>
      </c>
      <c r="AG49" s="69">
        <f t="shared" si="203"/>
        <v>6</v>
      </c>
      <c r="AH49" s="71">
        <f t="shared" si="203"/>
        <v>175</v>
      </c>
      <c r="AI49" s="69">
        <f t="shared" si="203"/>
        <v>7</v>
      </c>
      <c r="AJ49" s="71">
        <f t="shared" si="203"/>
        <v>325</v>
      </c>
      <c r="AK49" s="72">
        <f t="shared" si="203"/>
        <v>13</v>
      </c>
      <c r="AL49" s="68">
        <f t="shared" si="203"/>
        <v>135</v>
      </c>
      <c r="AM49" s="69">
        <f t="shared" si="203"/>
        <v>5.4</v>
      </c>
      <c r="AN49" s="70">
        <f t="shared" ref="AN49:BS49" si="204">SUM(AN19,AN34,AN48)</f>
        <v>81</v>
      </c>
      <c r="AO49" s="69">
        <f t="shared" si="204"/>
        <v>3.24</v>
      </c>
      <c r="AP49" s="71">
        <f t="shared" si="204"/>
        <v>184</v>
      </c>
      <c r="AQ49" s="69">
        <f t="shared" si="204"/>
        <v>7.36</v>
      </c>
      <c r="AR49" s="71">
        <f t="shared" si="204"/>
        <v>400</v>
      </c>
      <c r="AS49" s="72">
        <f t="shared" si="204"/>
        <v>16</v>
      </c>
      <c r="AT49" s="73">
        <f t="shared" si="204"/>
        <v>180</v>
      </c>
      <c r="AU49" s="74">
        <f t="shared" si="204"/>
        <v>0</v>
      </c>
      <c r="AV49" s="69">
        <f t="shared" si="204"/>
        <v>6</v>
      </c>
      <c r="AW49" s="71">
        <f t="shared" si="204"/>
        <v>200</v>
      </c>
      <c r="AX49" s="69">
        <f t="shared" si="204"/>
        <v>8</v>
      </c>
      <c r="AY49" s="71">
        <f t="shared" si="204"/>
        <v>350</v>
      </c>
      <c r="AZ49" s="72">
        <f t="shared" si="204"/>
        <v>14</v>
      </c>
      <c r="BA49" s="68">
        <f t="shared" si="204"/>
        <v>90</v>
      </c>
      <c r="BB49" s="69">
        <f t="shared" si="204"/>
        <v>3.5999999999999996</v>
      </c>
      <c r="BC49" s="70">
        <f t="shared" si="204"/>
        <v>54</v>
      </c>
      <c r="BD49" s="69">
        <f t="shared" si="204"/>
        <v>2.16</v>
      </c>
      <c r="BE49" s="71">
        <f t="shared" si="204"/>
        <v>81</v>
      </c>
      <c r="BF49" s="69">
        <f t="shared" si="204"/>
        <v>3.24</v>
      </c>
      <c r="BG49" s="71">
        <f t="shared" si="204"/>
        <v>225</v>
      </c>
      <c r="BH49" s="72">
        <f t="shared" si="204"/>
        <v>9</v>
      </c>
      <c r="BI49" s="73">
        <f t="shared" si="204"/>
        <v>210</v>
      </c>
      <c r="BJ49" s="74">
        <f t="shared" si="204"/>
        <v>15</v>
      </c>
      <c r="BK49" s="69">
        <f t="shared" si="204"/>
        <v>9</v>
      </c>
      <c r="BL49" s="71">
        <f t="shared" si="204"/>
        <v>175</v>
      </c>
      <c r="BM49" s="69">
        <f t="shared" si="204"/>
        <v>7</v>
      </c>
      <c r="BN49" s="71">
        <f t="shared" si="204"/>
        <v>400</v>
      </c>
      <c r="BO49" s="72">
        <f t="shared" si="204"/>
        <v>16</v>
      </c>
      <c r="BP49" s="68">
        <f t="shared" si="204"/>
        <v>90</v>
      </c>
      <c r="BQ49" s="69">
        <f t="shared" si="204"/>
        <v>3.5999999999999996</v>
      </c>
      <c r="BR49" s="70">
        <f t="shared" si="204"/>
        <v>54</v>
      </c>
      <c r="BS49" s="69">
        <f t="shared" si="204"/>
        <v>2.16</v>
      </c>
      <c r="BT49" s="71">
        <f t="shared" ref="BT49:CS49" si="205">SUM(BT19,BT34,BT48)</f>
        <v>81</v>
      </c>
      <c r="BU49" s="69">
        <f t="shared" si="205"/>
        <v>3.24</v>
      </c>
      <c r="BV49" s="71">
        <f t="shared" si="205"/>
        <v>225</v>
      </c>
      <c r="BW49" s="72">
        <f t="shared" si="205"/>
        <v>9</v>
      </c>
      <c r="BX49" s="73">
        <f t="shared" si="205"/>
        <v>45</v>
      </c>
      <c r="BY49" s="74">
        <f t="shared" si="205"/>
        <v>0</v>
      </c>
      <c r="BZ49" s="69">
        <f t="shared" si="205"/>
        <v>1.7999999999999998</v>
      </c>
      <c r="CA49" s="71">
        <f t="shared" si="205"/>
        <v>80</v>
      </c>
      <c r="CB49" s="69">
        <f t="shared" si="205"/>
        <v>3.1999999999999997</v>
      </c>
      <c r="CC49" s="71">
        <f t="shared" si="205"/>
        <v>125</v>
      </c>
      <c r="CD49" s="72">
        <f t="shared" si="205"/>
        <v>5</v>
      </c>
      <c r="CE49" s="68">
        <f t="shared" si="205"/>
        <v>45</v>
      </c>
      <c r="CF49" s="69">
        <f t="shared" si="205"/>
        <v>1.7999999999999998</v>
      </c>
      <c r="CG49" s="70">
        <f t="shared" si="205"/>
        <v>27</v>
      </c>
      <c r="CH49" s="69">
        <f t="shared" si="205"/>
        <v>1.08</v>
      </c>
      <c r="CI49" s="71">
        <f t="shared" si="205"/>
        <v>28</v>
      </c>
      <c r="CJ49" s="69">
        <f t="shared" si="205"/>
        <v>1.1200000000000001</v>
      </c>
      <c r="CK49" s="71">
        <f t="shared" si="205"/>
        <v>100</v>
      </c>
      <c r="CL49" s="72">
        <f t="shared" si="205"/>
        <v>4</v>
      </c>
      <c r="CM49" s="73">
        <f t="shared" si="205"/>
        <v>45</v>
      </c>
      <c r="CN49" s="74">
        <f t="shared" si="205"/>
        <v>0</v>
      </c>
      <c r="CO49" s="69">
        <f t="shared" si="205"/>
        <v>1.7999999999999998</v>
      </c>
      <c r="CP49" s="71">
        <f t="shared" si="205"/>
        <v>30</v>
      </c>
      <c r="CQ49" s="69">
        <f t="shared" si="205"/>
        <v>1.2000000000000002</v>
      </c>
      <c r="CR49" s="71">
        <f t="shared" si="205"/>
        <v>75</v>
      </c>
      <c r="CS49" s="72">
        <f t="shared" si="205"/>
        <v>3</v>
      </c>
    </row>
    <row r="50" spans="1:97" x14ac:dyDescent="0.25">
      <c r="A50" s="77" t="s">
        <v>10</v>
      </c>
      <c r="B50" s="151" t="s">
        <v>112</v>
      </c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52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2"/>
      <c r="AN50" s="152"/>
      <c r="AO50" s="152"/>
      <c r="AP50" s="152"/>
      <c r="AQ50" s="152"/>
      <c r="AR50" s="152"/>
      <c r="AS50" s="152"/>
      <c r="AT50" s="152"/>
      <c r="AU50" s="152"/>
      <c r="AV50" s="152"/>
      <c r="AW50" s="152"/>
      <c r="AX50" s="152"/>
      <c r="AY50" s="152"/>
      <c r="AZ50" s="152"/>
      <c r="BA50" s="152"/>
      <c r="BB50" s="152"/>
      <c r="BC50" s="152"/>
      <c r="BD50" s="152"/>
      <c r="BE50" s="152"/>
      <c r="BF50" s="152"/>
      <c r="BG50" s="152"/>
      <c r="BH50" s="152"/>
      <c r="BI50" s="152"/>
      <c r="BJ50" s="152"/>
      <c r="BK50" s="152"/>
      <c r="BL50" s="152"/>
      <c r="BM50" s="152"/>
      <c r="BN50" s="152"/>
      <c r="BO50" s="152"/>
      <c r="BP50" s="152"/>
      <c r="BQ50" s="152"/>
      <c r="BR50" s="152"/>
      <c r="BS50" s="152"/>
      <c r="BT50" s="152"/>
      <c r="BU50" s="152"/>
      <c r="BV50" s="152"/>
      <c r="BW50" s="152"/>
      <c r="BX50" s="152"/>
      <c r="BY50" s="152"/>
      <c r="BZ50" s="152"/>
      <c r="CA50" s="152"/>
      <c r="CB50" s="152"/>
      <c r="CC50" s="152"/>
      <c r="CD50" s="152"/>
      <c r="CE50" s="152"/>
      <c r="CF50" s="152"/>
      <c r="CG50" s="152"/>
      <c r="CH50" s="152"/>
      <c r="CI50" s="152"/>
      <c r="CJ50" s="152"/>
      <c r="CK50" s="152"/>
      <c r="CL50" s="152"/>
      <c r="CM50" s="152"/>
      <c r="CN50" s="152"/>
      <c r="CO50" s="152"/>
      <c r="CP50" s="152"/>
      <c r="CQ50" s="152"/>
      <c r="CR50" s="152"/>
      <c r="CS50" s="153"/>
    </row>
    <row r="51" spans="1:97" x14ac:dyDescent="0.25">
      <c r="A51" s="44">
        <v>34</v>
      </c>
      <c r="B51" s="46" t="s">
        <v>15</v>
      </c>
      <c r="C51" s="47" t="s">
        <v>30</v>
      </c>
      <c r="D51" s="48">
        <f>SUM(H51,W51,AL51,BA51,BP51,CE51)</f>
        <v>0</v>
      </c>
      <c r="E51" s="48">
        <f t="shared" ref="E51:F54" si="206">SUM(P51,AE51,AT51,BI51,BX51,CM51)</f>
        <v>60</v>
      </c>
      <c r="F51" s="48">
        <f t="shared" si="206"/>
        <v>0</v>
      </c>
      <c r="G51" s="49">
        <f>SUM(O51,V51,AD51,AK51,AS51,AZ51,BH51,BO51,BW51,CD51,CL51,CS51)</f>
        <v>10</v>
      </c>
      <c r="H51" s="130"/>
      <c r="I51" s="55" t="str">
        <f>IF(O51&gt;0,H51/25,"")</f>
        <v/>
      </c>
      <c r="J51" s="57" t="str">
        <f>IF(O51&gt;0,H51*0.6,"")</f>
        <v/>
      </c>
      <c r="K51" s="55" t="str">
        <f>IF(O51&gt;0,J51/25,"")</f>
        <v/>
      </c>
      <c r="L51" s="47" t="str">
        <f>IF(O51&gt;0,N51-H51-J51,"")</f>
        <v/>
      </c>
      <c r="M51" s="55" t="str">
        <f>IF(O51&gt;0,L51/25,"")</f>
        <v/>
      </c>
      <c r="N51" s="47" t="str">
        <f>IF(O51&gt;0,O51*25,"")</f>
        <v/>
      </c>
      <c r="O51" s="49"/>
      <c r="P51" s="129"/>
      <c r="Q51" s="61"/>
      <c r="R51" s="55" t="str">
        <f>IF(V51&gt;0,SUM(P51:Q51)/25,"")</f>
        <v/>
      </c>
      <c r="S51" s="47" t="str">
        <f>IF(V51&gt;0,U51-P51-Q51,"")</f>
        <v/>
      </c>
      <c r="T51" s="55" t="str">
        <f>IF(V51&gt;0,S51/25,"")</f>
        <v/>
      </c>
      <c r="U51" s="47" t="str">
        <f>IF(V51&gt;0,V51*25,"")</f>
        <v/>
      </c>
      <c r="V51" s="49"/>
      <c r="W51" s="130"/>
      <c r="X51" s="55" t="str">
        <f>IF(AD51&gt;0,W51/25,"")</f>
        <v/>
      </c>
      <c r="Y51" s="57" t="str">
        <f>IF(AD51&gt;0,W51*0.6,"")</f>
        <v/>
      </c>
      <c r="Z51" s="55" t="str">
        <f>IF(AD51&gt;0,Y51/25,"")</f>
        <v/>
      </c>
      <c r="AA51" s="47" t="str">
        <f>IF(AD51&gt;0,AC51-W51-Y51,"")</f>
        <v/>
      </c>
      <c r="AB51" s="55" t="str">
        <f>IF(AD51&gt;0,AA51/25,"")</f>
        <v/>
      </c>
      <c r="AC51" s="47" t="str">
        <f>IF(AD51&gt;0,AD51*25,"")</f>
        <v/>
      </c>
      <c r="AD51" s="49"/>
      <c r="AE51" s="129"/>
      <c r="AF51" s="61"/>
      <c r="AG51" s="55" t="str">
        <f>IF(AK51&gt;0,SUM(AE51:AF51)/25,"")</f>
        <v/>
      </c>
      <c r="AH51" s="47" t="str">
        <f>IF(AK51&gt;0,AJ51-AE51-AF51,"")</f>
        <v/>
      </c>
      <c r="AI51" s="55" t="str">
        <f>IF(AK51&gt;0,AH51/25,"")</f>
        <v/>
      </c>
      <c r="AJ51" s="47" t="str">
        <f>IF(AK51&gt;0,AK51*25,"")</f>
        <v/>
      </c>
      <c r="AK51" s="49"/>
      <c r="AL51" s="130"/>
      <c r="AM51" s="55" t="str">
        <f>IF(AS51&gt;0,AL51/25,"")</f>
        <v/>
      </c>
      <c r="AN51" s="57" t="str">
        <f>IF(AS51&gt;0,AL51*0.6,"")</f>
        <v/>
      </c>
      <c r="AO51" s="55" t="str">
        <f>IF(AS51&gt;0,AN51/25,"")</f>
        <v/>
      </c>
      <c r="AP51" s="47" t="str">
        <f>IF(AS51&gt;0,AR51-AL51-AN51,"")</f>
        <v/>
      </c>
      <c r="AQ51" s="55" t="str">
        <f>IF(AS51&gt;0,AP51/25,"")</f>
        <v/>
      </c>
      <c r="AR51" s="47" t="str">
        <f>IF(AS51&gt;0,AS51*25,"")</f>
        <v/>
      </c>
      <c r="AS51" s="49"/>
      <c r="AT51" s="129"/>
      <c r="AU51" s="61"/>
      <c r="AV51" s="55" t="str">
        <f>IF(AZ51&gt;0,SUM(AT51:AU51)/25,"")</f>
        <v/>
      </c>
      <c r="AW51" s="47" t="str">
        <f>IF(AZ51&gt;0,AY51-AT51-AU51,"")</f>
        <v/>
      </c>
      <c r="AX51" s="55" t="str">
        <f>IF(AZ51&gt;0,AW51/25,"")</f>
        <v/>
      </c>
      <c r="AY51" s="47" t="str">
        <f>IF(AZ51&gt;0,AZ51*25,"")</f>
        <v/>
      </c>
      <c r="AZ51" s="49"/>
      <c r="BA51" s="129"/>
      <c r="BB51" s="55" t="str">
        <f>IF(BH51&gt;0,BA51/25,"")</f>
        <v/>
      </c>
      <c r="BC51" s="57" t="str">
        <f>IF(BH51&gt;0,BA51*0.6,"")</f>
        <v/>
      </c>
      <c r="BD51" s="55" t="str">
        <f>IF(BH51&gt;0,BC51/25,"")</f>
        <v/>
      </c>
      <c r="BE51" s="47" t="str">
        <f>IF(BH51&gt;0,BG51-BA51-BC51,"")</f>
        <v/>
      </c>
      <c r="BF51" s="55" t="str">
        <f>IF(BH51&gt;0,BE51/25,"")</f>
        <v/>
      </c>
      <c r="BG51" s="47" t="str">
        <f>IF(BH51&gt;0,BH51*25,"")</f>
        <v/>
      </c>
      <c r="BH51" s="49"/>
      <c r="BI51" s="127">
        <v>15</v>
      </c>
      <c r="BJ51" s="61"/>
      <c r="BK51" s="55">
        <f>IF(BO51&gt;0,SUM(BI51:BJ51)/25,"")</f>
        <v>0.6</v>
      </c>
      <c r="BL51" s="47">
        <f>IF(BO51&gt;0,BN51-BI51-BJ51,"")</f>
        <v>10</v>
      </c>
      <c r="BM51" s="55">
        <f>IF(BO51&gt;0,BL51/25,"")</f>
        <v>0.4</v>
      </c>
      <c r="BN51" s="47">
        <f>IF(BO51&gt;0,BO51*25,"")</f>
        <v>25</v>
      </c>
      <c r="BO51" s="128">
        <v>1</v>
      </c>
      <c r="BP51" s="129"/>
      <c r="BQ51" s="55" t="str">
        <f>IF(BW51&gt;0,BP51/25,"")</f>
        <v/>
      </c>
      <c r="BR51" s="57" t="str">
        <f>IF(BW51&gt;0,BP51*0.6,"")</f>
        <v/>
      </c>
      <c r="BS51" s="55" t="str">
        <f>IF(BW51&gt;0,BR51/25,"")</f>
        <v/>
      </c>
      <c r="BT51" s="47" t="str">
        <f>IF(BW51&gt;0,BV51-BP51-BR51,"")</f>
        <v/>
      </c>
      <c r="BU51" s="55" t="str">
        <f>IF(BW51&gt;0,BT51/25,"")</f>
        <v/>
      </c>
      <c r="BV51" s="47" t="str">
        <f>IF(BW51&gt;0,BW51*25,"")</f>
        <v/>
      </c>
      <c r="BW51" s="49"/>
      <c r="BX51" s="129">
        <v>15</v>
      </c>
      <c r="BY51" s="61"/>
      <c r="BZ51" s="55">
        <f>IF(CD51&gt;0,SUM(BX51:BY51)/25,"")</f>
        <v>0.6</v>
      </c>
      <c r="CA51" s="47">
        <f>IF(CD51&gt;0,CC51-BX51-BY51,"")</f>
        <v>10</v>
      </c>
      <c r="CB51" s="55">
        <f>IF(CD51&gt;0,CA51/25,"")</f>
        <v>0.4</v>
      </c>
      <c r="CC51" s="47">
        <f>IF(CD51&gt;0,CD51*25,"")</f>
        <v>25</v>
      </c>
      <c r="CD51" s="128">
        <v>1</v>
      </c>
      <c r="CE51" s="129"/>
      <c r="CF51" s="55" t="str">
        <f>IF(CL51&gt;0,CE51/25,"")</f>
        <v/>
      </c>
      <c r="CG51" s="57" t="str">
        <f>IF(CL51&gt;0,CE51*0.6,"")</f>
        <v/>
      </c>
      <c r="CH51" s="55" t="str">
        <f>IF(CL51&gt;0,CG51/25,"")</f>
        <v/>
      </c>
      <c r="CI51" s="47" t="str">
        <f>IF(CL51&gt;0,CK51-CE51-CG51,"")</f>
        <v/>
      </c>
      <c r="CJ51" s="55" t="str">
        <f>IF(CL51&gt;0,CI51/25,"")</f>
        <v/>
      </c>
      <c r="CK51" s="47" t="str">
        <f>IF(CL51&gt;0,CL51*25,"")</f>
        <v/>
      </c>
      <c r="CL51" s="49"/>
      <c r="CM51" s="127">
        <v>30</v>
      </c>
      <c r="CN51" s="61"/>
      <c r="CO51" s="55">
        <f>IF(CS51&gt;0,SUM(CM51:CN51)/25,"")</f>
        <v>1.2</v>
      </c>
      <c r="CP51" s="47">
        <f>IF(CS51&gt;0,CR51-CM51-CN51,"")</f>
        <v>170</v>
      </c>
      <c r="CQ51" s="55">
        <f>IF(CS51&gt;0,CP51/25,"")</f>
        <v>6.8</v>
      </c>
      <c r="CR51" s="47">
        <f>IF(CS51&gt;0,CS51*25,"")</f>
        <v>200</v>
      </c>
      <c r="CS51" s="128">
        <v>8</v>
      </c>
    </row>
    <row r="52" spans="1:97" ht="16.5" thickBot="1" x14ac:dyDescent="0.3">
      <c r="A52" s="44">
        <v>35</v>
      </c>
      <c r="B52" s="46" t="s">
        <v>68</v>
      </c>
      <c r="C52" s="47"/>
      <c r="D52" s="48">
        <f>SUM(H52,W52,AL52,BA52,BP52,CE52)</f>
        <v>195</v>
      </c>
      <c r="E52" s="48">
        <f t="shared" si="206"/>
        <v>120</v>
      </c>
      <c r="F52" s="48">
        <f t="shared" si="206"/>
        <v>0</v>
      </c>
      <c r="G52" s="49">
        <f>SUM(O52,V52,AD52,AK52,AS52,AZ52,BH52,BO52,BW52,CD52,CL52,CS52)</f>
        <v>34</v>
      </c>
      <c r="H52" s="130"/>
      <c r="I52" s="55" t="str">
        <f>IF(O52&gt;0,H52/25,"")</f>
        <v/>
      </c>
      <c r="J52" s="57" t="str">
        <f>IF(O52&gt;0,H52*0.6,"")</f>
        <v/>
      </c>
      <c r="K52" s="55" t="str">
        <f>IF(O52&gt;0,J52/25,"")</f>
        <v/>
      </c>
      <c r="L52" s="47" t="str">
        <f>IF(O52&gt;0,N52-H52-J52,"")</f>
        <v/>
      </c>
      <c r="M52" s="55" t="str">
        <f>IF(O52&gt;0,L52/25,"")</f>
        <v/>
      </c>
      <c r="N52" s="47" t="str">
        <f>IF(O52&gt;0,O52*25,"")</f>
        <v/>
      </c>
      <c r="O52" s="49"/>
      <c r="P52" s="129"/>
      <c r="Q52" s="61"/>
      <c r="R52" s="55" t="str">
        <f>IF(V52&gt;0,SUM(P52:Q52)/25,"")</f>
        <v/>
      </c>
      <c r="S52" s="47" t="str">
        <f>IF(V52&gt;0,U52-P52-Q52,"")</f>
        <v/>
      </c>
      <c r="T52" s="55" t="str">
        <f>IF(V52&gt;0,S52/25,"")</f>
        <v/>
      </c>
      <c r="U52" s="47" t="str">
        <f>IF(V52&gt;0,V52*25,"")</f>
        <v/>
      </c>
      <c r="V52" s="49"/>
      <c r="W52" s="130"/>
      <c r="X52" s="55" t="str">
        <f>IF(AD52&gt;0,W52/25,"")</f>
        <v/>
      </c>
      <c r="Y52" s="57" t="str">
        <f>IF(AD52&gt;0,W52*0.6,"")</f>
        <v/>
      </c>
      <c r="Z52" s="55" t="str">
        <f>IF(AD52&gt;0,Y52/25,"")</f>
        <v/>
      </c>
      <c r="AA52" s="47" t="str">
        <f>IF(AD52&gt;0,AC52-W52-Y52,"")</f>
        <v/>
      </c>
      <c r="AB52" s="55" t="str">
        <f>IF(AD52&gt;0,AA52/25,"")</f>
        <v/>
      </c>
      <c r="AC52" s="47" t="str">
        <f>IF(AD52&gt;0,AD52*25,"")</f>
        <v/>
      </c>
      <c r="AD52" s="49"/>
      <c r="AE52" s="129"/>
      <c r="AF52" s="61"/>
      <c r="AG52" s="55" t="str">
        <f>IF(AK52&gt;0,SUM(AE52:AF52)/25,"")</f>
        <v/>
      </c>
      <c r="AH52" s="47" t="str">
        <f>IF(AK52&gt;0,AJ52-AE52-AF52,"")</f>
        <v/>
      </c>
      <c r="AI52" s="55" t="str">
        <f>IF(AK52&gt;0,AH52/25,"")</f>
        <v/>
      </c>
      <c r="AJ52" s="47" t="str">
        <f>IF(AK52&gt;0,AK52*25,"")</f>
        <v/>
      </c>
      <c r="AK52" s="49"/>
      <c r="AL52" s="130"/>
      <c r="AM52" s="55" t="str">
        <f>IF(AS52&gt;0,AL52/25,"")</f>
        <v/>
      </c>
      <c r="AN52" s="57" t="str">
        <f>IF(AS52&gt;0,AL52*0.6,"")</f>
        <v/>
      </c>
      <c r="AO52" s="55" t="str">
        <f>IF(AS52&gt;0,AN52/25,"")</f>
        <v/>
      </c>
      <c r="AP52" s="47" t="str">
        <f>IF(AS52&gt;0,AR52-AL52-AN52,"")</f>
        <v/>
      </c>
      <c r="AQ52" s="55" t="str">
        <f>IF(AS52&gt;0,AP52/25,"")</f>
        <v/>
      </c>
      <c r="AR52" s="47" t="str">
        <f>IF(AS52&gt;0,AS52*25,"")</f>
        <v/>
      </c>
      <c r="AS52" s="49"/>
      <c r="AT52" s="129"/>
      <c r="AU52" s="61"/>
      <c r="AV52" s="55" t="str">
        <f>IF(AZ52&gt;0,SUM(AT52:AU52)/25,"")</f>
        <v/>
      </c>
      <c r="AW52" s="47" t="str">
        <f>IF(AZ52&gt;0,AY52-AT52-AU52,"")</f>
        <v/>
      </c>
      <c r="AX52" s="55" t="str">
        <f>IF(AZ52&gt;0,AW52/25,"")</f>
        <v/>
      </c>
      <c r="AY52" s="47" t="str">
        <f>IF(AZ52&gt;0,AZ52*25,"")</f>
        <v/>
      </c>
      <c r="AZ52" s="49"/>
      <c r="BA52" s="129">
        <v>30</v>
      </c>
      <c r="BB52" s="55">
        <f>IF(BH52&gt;0,BA52/25,"")</f>
        <v>1.2</v>
      </c>
      <c r="BC52" s="57">
        <f>IF(BH52&gt;0,BA52*0.6,"")</f>
        <v>18</v>
      </c>
      <c r="BD52" s="55">
        <f>IF(BH52&gt;0,BC52/25,"")</f>
        <v>0.72</v>
      </c>
      <c r="BE52" s="47">
        <f>IF(BH52&gt;0,BG52-BA52-BC52,"")</f>
        <v>27</v>
      </c>
      <c r="BF52" s="55">
        <f>IF(BH52&gt;0,BE52/25,"")</f>
        <v>1.08</v>
      </c>
      <c r="BG52" s="47">
        <f>IF(BH52&gt;0,BH52*25,"")</f>
        <v>75</v>
      </c>
      <c r="BH52" s="49">
        <v>3</v>
      </c>
      <c r="BI52" s="129">
        <v>15</v>
      </c>
      <c r="BJ52" s="61"/>
      <c r="BK52" s="55">
        <f>IF(BO52&gt;0,SUM(BI52:BJ52)/25,"")</f>
        <v>0.6</v>
      </c>
      <c r="BL52" s="47">
        <f>IF(BO52&gt;0,BN52-BI52-BJ52,"")</f>
        <v>10</v>
      </c>
      <c r="BM52" s="55">
        <f>IF(BO52&gt;0,BL52/25,"")</f>
        <v>0.4</v>
      </c>
      <c r="BN52" s="47">
        <f>IF(BO52&gt;0,BO52*25,"")</f>
        <v>25</v>
      </c>
      <c r="BO52" s="128">
        <v>1</v>
      </c>
      <c r="BP52" s="129">
        <v>75</v>
      </c>
      <c r="BQ52" s="55">
        <f>IF(BW52&gt;0,BP52/25,"")</f>
        <v>3</v>
      </c>
      <c r="BR52" s="57">
        <f>IF(BW52&gt;0,BP52*0.6,"")</f>
        <v>45</v>
      </c>
      <c r="BS52" s="55">
        <f>IF(BW52&gt;0,BR52/25,"")</f>
        <v>1.8</v>
      </c>
      <c r="BT52" s="47">
        <f>IF(BW52&gt;0,BV52-BP52-BR52,"")</f>
        <v>105</v>
      </c>
      <c r="BU52" s="55">
        <f>IF(BW52&gt;0,BT52/25,"")</f>
        <v>4.2</v>
      </c>
      <c r="BV52" s="47">
        <f>IF(BW52&gt;0,BW52*25,"")</f>
        <v>225</v>
      </c>
      <c r="BW52" s="49">
        <v>9</v>
      </c>
      <c r="BX52" s="129">
        <v>45</v>
      </c>
      <c r="BY52" s="61"/>
      <c r="BZ52" s="55">
        <f>IF(CD52&gt;0,SUM(BX52:BY52)/25,"")</f>
        <v>1.8</v>
      </c>
      <c r="CA52" s="47">
        <f>IF(CD52&gt;0,CC52-BX52-BY52,"")</f>
        <v>105</v>
      </c>
      <c r="CB52" s="55">
        <f>IF(CD52&gt;0,CA52/25,"")</f>
        <v>4.2</v>
      </c>
      <c r="CC52" s="47">
        <f>IF(CD52&gt;0,CD52*25,"")</f>
        <v>150</v>
      </c>
      <c r="CD52" s="128">
        <v>6</v>
      </c>
      <c r="CE52" s="129">
        <v>90</v>
      </c>
      <c r="CF52" s="55">
        <f>IF(CL52&gt;0,CE52/25,"")</f>
        <v>3.6</v>
      </c>
      <c r="CG52" s="57">
        <f>IF(CL52&gt;0,CE52*0.6,"")</f>
        <v>54</v>
      </c>
      <c r="CH52" s="55">
        <f>IF(CL52&gt;0,CG52/25,"")</f>
        <v>2.16</v>
      </c>
      <c r="CI52" s="47">
        <f>IF(CL52&gt;0,CK52-CE52-CG52,"")</f>
        <v>56</v>
      </c>
      <c r="CJ52" s="55">
        <f>IF(CL52&gt;0,CI52/25,"")</f>
        <v>2.2400000000000002</v>
      </c>
      <c r="CK52" s="47">
        <f>IF(CL52&gt;0,CL52*25,"")</f>
        <v>200</v>
      </c>
      <c r="CL52" s="49">
        <v>8</v>
      </c>
      <c r="CM52" s="129">
        <v>60</v>
      </c>
      <c r="CN52" s="61"/>
      <c r="CO52" s="55">
        <f>IF(CS52&gt;0,SUM(CM52:CN52)/25,"")</f>
        <v>2.4</v>
      </c>
      <c r="CP52" s="47">
        <f>IF(CS52&gt;0,CR52-CM52-CN52,"")</f>
        <v>115</v>
      </c>
      <c r="CQ52" s="55">
        <f>IF(CS52&gt;0,CP52/25,"")</f>
        <v>4.5999999999999996</v>
      </c>
      <c r="CR52" s="47">
        <f>IF(CS52&gt;0,CS52*25,"")</f>
        <v>175</v>
      </c>
      <c r="CS52" s="128">
        <v>7</v>
      </c>
    </row>
    <row r="53" spans="1:97" ht="17.45" customHeight="1" thickTop="1" thickBot="1" x14ac:dyDescent="0.3">
      <c r="A53" s="154" t="s">
        <v>14</v>
      </c>
      <c r="B53" s="155"/>
      <c r="C53" s="156"/>
      <c r="D53" s="86">
        <f>SUM(H53,W53,AL53,BA53,BP53,CE53)</f>
        <v>195</v>
      </c>
      <c r="E53" s="86">
        <f t="shared" si="206"/>
        <v>180</v>
      </c>
      <c r="F53" s="86">
        <f t="shared" si="206"/>
        <v>0</v>
      </c>
      <c r="G53" s="87">
        <f>SUM(O53,V53,AD53,AK53,AS53,AZ53,BH53,BO53,BW53,CD53,CL53,CS53)</f>
        <v>44</v>
      </c>
      <c r="H53" s="88">
        <f t="shared" ref="H53:AM53" si="207">SUM(H51:H52)</f>
        <v>0</v>
      </c>
      <c r="I53" s="89">
        <f t="shared" si="207"/>
        <v>0</v>
      </c>
      <c r="J53" s="90">
        <f t="shared" si="207"/>
        <v>0</v>
      </c>
      <c r="K53" s="89">
        <f t="shared" si="207"/>
        <v>0</v>
      </c>
      <c r="L53" s="91">
        <f t="shared" si="207"/>
        <v>0</v>
      </c>
      <c r="M53" s="89">
        <f t="shared" si="207"/>
        <v>0</v>
      </c>
      <c r="N53" s="91">
        <f t="shared" si="207"/>
        <v>0</v>
      </c>
      <c r="O53" s="92">
        <f t="shared" si="207"/>
        <v>0</v>
      </c>
      <c r="P53" s="93">
        <f t="shared" si="207"/>
        <v>0</v>
      </c>
      <c r="Q53" s="86">
        <f t="shared" si="207"/>
        <v>0</v>
      </c>
      <c r="R53" s="89">
        <f t="shared" si="207"/>
        <v>0</v>
      </c>
      <c r="S53" s="91">
        <f t="shared" si="207"/>
        <v>0</v>
      </c>
      <c r="T53" s="89">
        <f t="shared" si="207"/>
        <v>0</v>
      </c>
      <c r="U53" s="91">
        <f t="shared" si="207"/>
        <v>0</v>
      </c>
      <c r="V53" s="92">
        <f t="shared" si="207"/>
        <v>0</v>
      </c>
      <c r="W53" s="88">
        <f t="shared" si="207"/>
        <v>0</v>
      </c>
      <c r="X53" s="89">
        <f t="shared" si="207"/>
        <v>0</v>
      </c>
      <c r="Y53" s="90">
        <f t="shared" si="207"/>
        <v>0</v>
      </c>
      <c r="Z53" s="89">
        <f t="shared" si="207"/>
        <v>0</v>
      </c>
      <c r="AA53" s="91">
        <f t="shared" si="207"/>
        <v>0</v>
      </c>
      <c r="AB53" s="89">
        <f t="shared" si="207"/>
        <v>0</v>
      </c>
      <c r="AC53" s="91">
        <f t="shared" si="207"/>
        <v>0</v>
      </c>
      <c r="AD53" s="92">
        <f t="shared" si="207"/>
        <v>0</v>
      </c>
      <c r="AE53" s="93">
        <f t="shared" si="207"/>
        <v>0</v>
      </c>
      <c r="AF53" s="86">
        <f t="shared" si="207"/>
        <v>0</v>
      </c>
      <c r="AG53" s="89">
        <f t="shared" si="207"/>
        <v>0</v>
      </c>
      <c r="AH53" s="91">
        <f t="shared" si="207"/>
        <v>0</v>
      </c>
      <c r="AI53" s="89">
        <f t="shared" si="207"/>
        <v>0</v>
      </c>
      <c r="AJ53" s="91">
        <f t="shared" si="207"/>
        <v>0</v>
      </c>
      <c r="AK53" s="92">
        <f t="shared" si="207"/>
        <v>0</v>
      </c>
      <c r="AL53" s="88">
        <f t="shared" si="207"/>
        <v>0</v>
      </c>
      <c r="AM53" s="89">
        <f t="shared" si="207"/>
        <v>0</v>
      </c>
      <c r="AN53" s="90">
        <f t="shared" ref="AN53:BS53" si="208">SUM(AN51:AN52)</f>
        <v>0</v>
      </c>
      <c r="AO53" s="89">
        <f t="shared" si="208"/>
        <v>0</v>
      </c>
      <c r="AP53" s="91">
        <f t="shared" si="208"/>
        <v>0</v>
      </c>
      <c r="AQ53" s="89">
        <f t="shared" si="208"/>
        <v>0</v>
      </c>
      <c r="AR53" s="91">
        <f t="shared" si="208"/>
        <v>0</v>
      </c>
      <c r="AS53" s="92">
        <f t="shared" si="208"/>
        <v>0</v>
      </c>
      <c r="AT53" s="93">
        <f t="shared" si="208"/>
        <v>0</v>
      </c>
      <c r="AU53" s="86">
        <f t="shared" si="208"/>
        <v>0</v>
      </c>
      <c r="AV53" s="89">
        <f t="shared" si="208"/>
        <v>0</v>
      </c>
      <c r="AW53" s="91">
        <f t="shared" si="208"/>
        <v>0</v>
      </c>
      <c r="AX53" s="89">
        <f t="shared" si="208"/>
        <v>0</v>
      </c>
      <c r="AY53" s="91">
        <f t="shared" si="208"/>
        <v>0</v>
      </c>
      <c r="AZ53" s="92">
        <f t="shared" si="208"/>
        <v>0</v>
      </c>
      <c r="BA53" s="88">
        <f t="shared" si="208"/>
        <v>30</v>
      </c>
      <c r="BB53" s="89">
        <f t="shared" si="208"/>
        <v>1.2</v>
      </c>
      <c r="BC53" s="90">
        <f t="shared" si="208"/>
        <v>18</v>
      </c>
      <c r="BD53" s="89">
        <f t="shared" si="208"/>
        <v>0.72</v>
      </c>
      <c r="BE53" s="91">
        <f t="shared" si="208"/>
        <v>27</v>
      </c>
      <c r="BF53" s="89">
        <f t="shared" si="208"/>
        <v>1.08</v>
      </c>
      <c r="BG53" s="91">
        <f t="shared" si="208"/>
        <v>75</v>
      </c>
      <c r="BH53" s="94">
        <f t="shared" si="208"/>
        <v>3</v>
      </c>
      <c r="BI53" s="93">
        <f t="shared" si="208"/>
        <v>30</v>
      </c>
      <c r="BJ53" s="86">
        <f t="shared" si="208"/>
        <v>0</v>
      </c>
      <c r="BK53" s="89">
        <f t="shared" si="208"/>
        <v>1.2</v>
      </c>
      <c r="BL53" s="91">
        <f t="shared" si="208"/>
        <v>20</v>
      </c>
      <c r="BM53" s="89">
        <f t="shared" si="208"/>
        <v>0.8</v>
      </c>
      <c r="BN53" s="91">
        <f t="shared" si="208"/>
        <v>50</v>
      </c>
      <c r="BO53" s="92">
        <f t="shared" si="208"/>
        <v>2</v>
      </c>
      <c r="BP53" s="88">
        <f t="shared" si="208"/>
        <v>75</v>
      </c>
      <c r="BQ53" s="89">
        <f t="shared" si="208"/>
        <v>3</v>
      </c>
      <c r="BR53" s="90">
        <f t="shared" si="208"/>
        <v>45</v>
      </c>
      <c r="BS53" s="89">
        <f t="shared" si="208"/>
        <v>1.8</v>
      </c>
      <c r="BT53" s="91">
        <f t="shared" ref="BT53:CS53" si="209">SUM(BT51:BT52)</f>
        <v>105</v>
      </c>
      <c r="BU53" s="89">
        <f t="shared" si="209"/>
        <v>4.2</v>
      </c>
      <c r="BV53" s="91">
        <f t="shared" si="209"/>
        <v>225</v>
      </c>
      <c r="BW53" s="95">
        <f t="shared" si="209"/>
        <v>9</v>
      </c>
      <c r="BX53" s="93">
        <f t="shared" si="209"/>
        <v>60</v>
      </c>
      <c r="BY53" s="86">
        <f t="shared" si="209"/>
        <v>0</v>
      </c>
      <c r="BZ53" s="89">
        <f t="shared" si="209"/>
        <v>2.4</v>
      </c>
      <c r="CA53" s="91">
        <f t="shared" si="209"/>
        <v>115</v>
      </c>
      <c r="CB53" s="89">
        <f t="shared" si="209"/>
        <v>4.6000000000000005</v>
      </c>
      <c r="CC53" s="91">
        <f t="shared" si="209"/>
        <v>175</v>
      </c>
      <c r="CD53" s="92">
        <f t="shared" si="209"/>
        <v>7</v>
      </c>
      <c r="CE53" s="88">
        <f t="shared" si="209"/>
        <v>90</v>
      </c>
      <c r="CF53" s="89">
        <f t="shared" si="209"/>
        <v>3.6</v>
      </c>
      <c r="CG53" s="90">
        <f t="shared" si="209"/>
        <v>54</v>
      </c>
      <c r="CH53" s="89">
        <f t="shared" si="209"/>
        <v>2.16</v>
      </c>
      <c r="CI53" s="91">
        <f t="shared" si="209"/>
        <v>56</v>
      </c>
      <c r="CJ53" s="89">
        <f t="shared" si="209"/>
        <v>2.2400000000000002</v>
      </c>
      <c r="CK53" s="91">
        <f t="shared" si="209"/>
        <v>200</v>
      </c>
      <c r="CL53" s="92">
        <f t="shared" si="209"/>
        <v>8</v>
      </c>
      <c r="CM53" s="93">
        <f t="shared" si="209"/>
        <v>90</v>
      </c>
      <c r="CN53" s="86">
        <f t="shared" si="209"/>
        <v>0</v>
      </c>
      <c r="CO53" s="89">
        <f t="shared" si="209"/>
        <v>3.5999999999999996</v>
      </c>
      <c r="CP53" s="91">
        <f t="shared" si="209"/>
        <v>285</v>
      </c>
      <c r="CQ53" s="89">
        <f t="shared" si="209"/>
        <v>11.399999999999999</v>
      </c>
      <c r="CR53" s="91">
        <f t="shared" si="209"/>
        <v>375</v>
      </c>
      <c r="CS53" s="92">
        <f t="shared" si="209"/>
        <v>15</v>
      </c>
    </row>
    <row r="54" spans="1:97" ht="17.45" customHeight="1" thickTop="1" thickBot="1" x14ac:dyDescent="0.3">
      <c r="A54" s="170" t="s">
        <v>19</v>
      </c>
      <c r="B54" s="171"/>
      <c r="C54" s="172"/>
      <c r="D54" s="74">
        <f>SUM(H54,W54,AL54,BA54,BP54,CE54)</f>
        <v>840</v>
      </c>
      <c r="E54" s="74">
        <f t="shared" si="206"/>
        <v>960</v>
      </c>
      <c r="F54" s="66">
        <f t="shared" si="206"/>
        <v>15</v>
      </c>
      <c r="G54" s="67">
        <f>SUM(O54,V54,AD54,AK54,AS54,AZ54,BH54,BO54,BW54,CD54,CL54,CS54)</f>
        <v>180</v>
      </c>
      <c r="H54" s="68">
        <f t="shared" ref="H54:AM54" si="210">H49+H53</f>
        <v>135</v>
      </c>
      <c r="I54" s="69">
        <f t="shared" si="210"/>
        <v>5.3999999999999995</v>
      </c>
      <c r="J54" s="70">
        <f t="shared" si="210"/>
        <v>81</v>
      </c>
      <c r="K54" s="69">
        <f t="shared" si="210"/>
        <v>3.2399999999999998</v>
      </c>
      <c r="L54" s="71">
        <f t="shared" si="210"/>
        <v>234</v>
      </c>
      <c r="M54" s="69">
        <f t="shared" si="210"/>
        <v>9.36</v>
      </c>
      <c r="N54" s="71">
        <f t="shared" si="210"/>
        <v>450</v>
      </c>
      <c r="O54" s="72">
        <f t="shared" si="210"/>
        <v>18</v>
      </c>
      <c r="P54" s="73">
        <f t="shared" si="210"/>
        <v>120</v>
      </c>
      <c r="Q54" s="74">
        <f t="shared" si="210"/>
        <v>0</v>
      </c>
      <c r="R54" s="69">
        <f t="shared" si="210"/>
        <v>4.8</v>
      </c>
      <c r="S54" s="71">
        <f t="shared" si="210"/>
        <v>180</v>
      </c>
      <c r="T54" s="69">
        <f t="shared" si="210"/>
        <v>7.1999999999999993</v>
      </c>
      <c r="U54" s="71">
        <f t="shared" si="210"/>
        <v>300</v>
      </c>
      <c r="V54" s="72">
        <f t="shared" si="210"/>
        <v>12</v>
      </c>
      <c r="W54" s="68">
        <f t="shared" si="210"/>
        <v>150</v>
      </c>
      <c r="X54" s="69">
        <f t="shared" si="210"/>
        <v>6</v>
      </c>
      <c r="Y54" s="70">
        <f t="shared" si="210"/>
        <v>90</v>
      </c>
      <c r="Z54" s="69">
        <f t="shared" si="210"/>
        <v>3.5999999999999996</v>
      </c>
      <c r="AA54" s="71">
        <f t="shared" si="210"/>
        <v>185</v>
      </c>
      <c r="AB54" s="69">
        <f t="shared" si="210"/>
        <v>7.4</v>
      </c>
      <c r="AC54" s="71">
        <f t="shared" si="210"/>
        <v>425</v>
      </c>
      <c r="AD54" s="76">
        <f t="shared" si="210"/>
        <v>17</v>
      </c>
      <c r="AE54" s="73">
        <f t="shared" si="210"/>
        <v>180</v>
      </c>
      <c r="AF54" s="74">
        <f t="shared" si="210"/>
        <v>0</v>
      </c>
      <c r="AG54" s="69">
        <f t="shared" si="210"/>
        <v>6</v>
      </c>
      <c r="AH54" s="71">
        <f t="shared" si="210"/>
        <v>175</v>
      </c>
      <c r="AI54" s="69">
        <f t="shared" si="210"/>
        <v>7</v>
      </c>
      <c r="AJ54" s="71">
        <f t="shared" si="210"/>
        <v>325</v>
      </c>
      <c r="AK54" s="72">
        <f t="shared" si="210"/>
        <v>13</v>
      </c>
      <c r="AL54" s="68">
        <f t="shared" si="210"/>
        <v>135</v>
      </c>
      <c r="AM54" s="69">
        <f t="shared" si="210"/>
        <v>5.4</v>
      </c>
      <c r="AN54" s="70">
        <f t="shared" ref="AN54:BS54" si="211">AN49+AN53</f>
        <v>81</v>
      </c>
      <c r="AO54" s="69">
        <f t="shared" si="211"/>
        <v>3.24</v>
      </c>
      <c r="AP54" s="71">
        <f t="shared" si="211"/>
        <v>184</v>
      </c>
      <c r="AQ54" s="69">
        <f t="shared" si="211"/>
        <v>7.36</v>
      </c>
      <c r="AR54" s="71">
        <f t="shared" si="211"/>
        <v>400</v>
      </c>
      <c r="AS54" s="76">
        <f t="shared" si="211"/>
        <v>16</v>
      </c>
      <c r="AT54" s="73">
        <f t="shared" si="211"/>
        <v>180</v>
      </c>
      <c r="AU54" s="74">
        <f t="shared" si="211"/>
        <v>0</v>
      </c>
      <c r="AV54" s="69">
        <f t="shared" si="211"/>
        <v>6</v>
      </c>
      <c r="AW54" s="71">
        <f t="shared" si="211"/>
        <v>200</v>
      </c>
      <c r="AX54" s="69">
        <f t="shared" si="211"/>
        <v>8</v>
      </c>
      <c r="AY54" s="71">
        <f t="shared" si="211"/>
        <v>350</v>
      </c>
      <c r="AZ54" s="72">
        <f t="shared" si="211"/>
        <v>14</v>
      </c>
      <c r="BA54" s="68">
        <f t="shared" si="211"/>
        <v>120</v>
      </c>
      <c r="BB54" s="69">
        <f t="shared" si="211"/>
        <v>4.8</v>
      </c>
      <c r="BC54" s="70">
        <f t="shared" si="211"/>
        <v>72</v>
      </c>
      <c r="BD54" s="69">
        <f t="shared" si="211"/>
        <v>2.88</v>
      </c>
      <c r="BE54" s="71">
        <f t="shared" si="211"/>
        <v>108</v>
      </c>
      <c r="BF54" s="69">
        <f t="shared" si="211"/>
        <v>4.32</v>
      </c>
      <c r="BG54" s="71">
        <f t="shared" si="211"/>
        <v>300</v>
      </c>
      <c r="BH54" s="76">
        <f t="shared" si="211"/>
        <v>12</v>
      </c>
      <c r="BI54" s="73">
        <f t="shared" si="211"/>
        <v>240</v>
      </c>
      <c r="BJ54" s="74">
        <f t="shared" si="211"/>
        <v>15</v>
      </c>
      <c r="BK54" s="69">
        <f t="shared" si="211"/>
        <v>10.199999999999999</v>
      </c>
      <c r="BL54" s="71">
        <f t="shared" si="211"/>
        <v>195</v>
      </c>
      <c r="BM54" s="69">
        <f t="shared" si="211"/>
        <v>7.8</v>
      </c>
      <c r="BN54" s="71">
        <f t="shared" si="211"/>
        <v>450</v>
      </c>
      <c r="BO54" s="72">
        <f t="shared" si="211"/>
        <v>18</v>
      </c>
      <c r="BP54" s="68">
        <f t="shared" si="211"/>
        <v>165</v>
      </c>
      <c r="BQ54" s="69">
        <f t="shared" si="211"/>
        <v>6.6</v>
      </c>
      <c r="BR54" s="70">
        <f t="shared" si="211"/>
        <v>99</v>
      </c>
      <c r="BS54" s="69">
        <f t="shared" si="211"/>
        <v>3.96</v>
      </c>
      <c r="BT54" s="71">
        <f t="shared" ref="BT54:CS54" si="212">BT49+BT53</f>
        <v>186</v>
      </c>
      <c r="BU54" s="69">
        <f t="shared" si="212"/>
        <v>7.44</v>
      </c>
      <c r="BV54" s="71">
        <f t="shared" si="212"/>
        <v>450</v>
      </c>
      <c r="BW54" s="76">
        <f t="shared" si="212"/>
        <v>18</v>
      </c>
      <c r="BX54" s="73">
        <f t="shared" si="212"/>
        <v>105</v>
      </c>
      <c r="BY54" s="74">
        <f t="shared" si="212"/>
        <v>0</v>
      </c>
      <c r="BZ54" s="69">
        <f t="shared" si="212"/>
        <v>4.1999999999999993</v>
      </c>
      <c r="CA54" s="71">
        <f t="shared" si="212"/>
        <v>195</v>
      </c>
      <c r="CB54" s="69">
        <f t="shared" si="212"/>
        <v>7.8000000000000007</v>
      </c>
      <c r="CC54" s="71">
        <f t="shared" si="212"/>
        <v>300</v>
      </c>
      <c r="CD54" s="72">
        <f t="shared" si="212"/>
        <v>12</v>
      </c>
      <c r="CE54" s="68">
        <f t="shared" si="212"/>
        <v>135</v>
      </c>
      <c r="CF54" s="69">
        <f t="shared" si="212"/>
        <v>5.4</v>
      </c>
      <c r="CG54" s="70">
        <f t="shared" si="212"/>
        <v>81</v>
      </c>
      <c r="CH54" s="69">
        <f t="shared" si="212"/>
        <v>3.24</v>
      </c>
      <c r="CI54" s="71">
        <f t="shared" si="212"/>
        <v>84</v>
      </c>
      <c r="CJ54" s="69">
        <f t="shared" si="212"/>
        <v>3.3600000000000003</v>
      </c>
      <c r="CK54" s="71">
        <f t="shared" si="212"/>
        <v>300</v>
      </c>
      <c r="CL54" s="72">
        <f t="shared" si="212"/>
        <v>12</v>
      </c>
      <c r="CM54" s="73">
        <f t="shared" si="212"/>
        <v>135</v>
      </c>
      <c r="CN54" s="74">
        <f t="shared" si="212"/>
        <v>0</v>
      </c>
      <c r="CO54" s="69">
        <f t="shared" si="212"/>
        <v>5.3999999999999995</v>
      </c>
      <c r="CP54" s="71">
        <f t="shared" si="212"/>
        <v>315</v>
      </c>
      <c r="CQ54" s="69">
        <f t="shared" si="212"/>
        <v>12.599999999999998</v>
      </c>
      <c r="CR54" s="71">
        <f t="shared" si="212"/>
        <v>450</v>
      </c>
      <c r="CS54" s="72">
        <f t="shared" si="212"/>
        <v>18</v>
      </c>
    </row>
    <row r="55" spans="1:97" ht="17.45" customHeight="1" thickBot="1" x14ac:dyDescent="0.3">
      <c r="A55" s="191" t="s">
        <v>88</v>
      </c>
      <c r="B55" s="166"/>
      <c r="C55" s="167"/>
      <c r="D55" s="192">
        <f>SUM(H55:CS55)</f>
        <v>16</v>
      </c>
      <c r="E55" s="192"/>
      <c r="F55" s="193"/>
      <c r="G55" s="194"/>
      <c r="H55" s="195">
        <f>COUNTIF(C12:C18,1)+COUNTIF(C21:C33,1)+COUNTIF(C37:C46,1)</f>
        <v>2</v>
      </c>
      <c r="I55" s="165"/>
      <c r="J55" s="165"/>
      <c r="K55" s="165"/>
      <c r="L55" s="165"/>
      <c r="M55" s="165"/>
      <c r="N55" s="165"/>
      <c r="O55" s="165"/>
      <c r="P55" s="165"/>
      <c r="Q55" s="166"/>
      <c r="R55" s="166"/>
      <c r="S55" s="166"/>
      <c r="T55" s="166"/>
      <c r="U55" s="166"/>
      <c r="V55" s="166"/>
      <c r="W55" s="164">
        <f>COUNTIF(C12:C18,2)+COUNTIF(C21:C33,2)+COUNTIF(C37:C46,2)</f>
        <v>3</v>
      </c>
      <c r="X55" s="165"/>
      <c r="Y55" s="165"/>
      <c r="Z55" s="165"/>
      <c r="AA55" s="165"/>
      <c r="AB55" s="165"/>
      <c r="AC55" s="165"/>
      <c r="AD55" s="165"/>
      <c r="AE55" s="165"/>
      <c r="AF55" s="165"/>
      <c r="AG55" s="165"/>
      <c r="AH55" s="165"/>
      <c r="AI55" s="165"/>
      <c r="AJ55" s="166"/>
      <c r="AK55" s="167"/>
      <c r="AL55" s="164">
        <f>COUNTIF(C12:C18,3)+COUNTIF(C21:C33,3)+COUNTIF(C37:C46,3)</f>
        <v>5</v>
      </c>
      <c r="AM55" s="165"/>
      <c r="AN55" s="165"/>
      <c r="AO55" s="165"/>
      <c r="AP55" s="165"/>
      <c r="AQ55" s="165"/>
      <c r="AR55" s="165"/>
      <c r="AS55" s="165"/>
      <c r="AT55" s="165"/>
      <c r="AU55" s="165"/>
      <c r="AV55" s="165"/>
      <c r="AW55" s="165"/>
      <c r="AX55" s="165"/>
      <c r="AY55" s="166"/>
      <c r="AZ55" s="167"/>
      <c r="BA55" s="164">
        <f>COUNTIF(C12:C18,4)+COUNTIF(C21:C33,4)+COUNTIF(C37:C46,4)</f>
        <v>3</v>
      </c>
      <c r="BB55" s="165"/>
      <c r="BC55" s="165"/>
      <c r="BD55" s="165"/>
      <c r="BE55" s="165"/>
      <c r="BF55" s="165"/>
      <c r="BG55" s="165"/>
      <c r="BH55" s="165"/>
      <c r="BI55" s="165"/>
      <c r="BJ55" s="165"/>
      <c r="BK55" s="165"/>
      <c r="BL55" s="165"/>
      <c r="BM55" s="165"/>
      <c r="BN55" s="166"/>
      <c r="BO55" s="167"/>
      <c r="BP55" s="164">
        <f>COUNTIF(C12:C18,5)+COUNTIF(C21:C33,5)+COUNTIF(C37:C46,5)</f>
        <v>2</v>
      </c>
      <c r="BQ55" s="165"/>
      <c r="BR55" s="165"/>
      <c r="BS55" s="165"/>
      <c r="BT55" s="165"/>
      <c r="BU55" s="165"/>
      <c r="BV55" s="165"/>
      <c r="BW55" s="165"/>
      <c r="BX55" s="165"/>
      <c r="BY55" s="165"/>
      <c r="BZ55" s="165"/>
      <c r="CA55" s="165"/>
      <c r="CB55" s="165"/>
      <c r="CC55" s="166"/>
      <c r="CD55" s="167"/>
      <c r="CE55" s="164">
        <f>COUNTIF(C12:C18,6)+COUNTIF(C21:C33,6)+COUNTIF(C37:C46,6)</f>
        <v>1</v>
      </c>
      <c r="CF55" s="165"/>
      <c r="CG55" s="165"/>
      <c r="CH55" s="165"/>
      <c r="CI55" s="165"/>
      <c r="CJ55" s="165"/>
      <c r="CK55" s="165"/>
      <c r="CL55" s="165"/>
      <c r="CM55" s="165"/>
      <c r="CN55" s="165"/>
      <c r="CO55" s="165"/>
      <c r="CP55" s="165"/>
      <c r="CQ55" s="165"/>
      <c r="CR55" s="166"/>
      <c r="CS55" s="181"/>
    </row>
    <row r="56" spans="1:97" ht="16.5" customHeight="1" thickBot="1" x14ac:dyDescent="0.3">
      <c r="A56" s="184" t="s">
        <v>31</v>
      </c>
      <c r="B56" s="185"/>
      <c r="C56" s="96" t="s">
        <v>30</v>
      </c>
      <c r="D56" s="96">
        <f>SUM(H56,W56,AL56,BA56,BP56,CE56)</f>
        <v>4</v>
      </c>
      <c r="E56" s="96">
        <f>SUM(P56,AE56,AT56,BI56,BX56,CM56)</f>
        <v>0</v>
      </c>
      <c r="F56" s="96">
        <f>SUM(H56,J56,P56,W56,Y56,AE56,AL56,AN56,AT56,BA56,BC56,BI56,BP56,BR56,BX56,CE56,CG56,CM56)</f>
        <v>4</v>
      </c>
      <c r="G56" s="97">
        <f>SUM(O56,V56,AD56,AK56,AS56,AZ56,BH56,BO56,BW56,CD56,CL56,CS56)</f>
        <v>0</v>
      </c>
      <c r="H56" s="98">
        <v>4</v>
      </c>
      <c r="I56" s="99"/>
      <c r="J56" s="96"/>
      <c r="K56" s="99"/>
      <c r="L56" s="96"/>
      <c r="M56" s="99"/>
      <c r="N56" s="96"/>
      <c r="O56" s="100"/>
      <c r="P56" s="101"/>
      <c r="Q56" s="102"/>
      <c r="R56" s="99"/>
      <c r="S56" s="102"/>
      <c r="T56" s="99"/>
      <c r="U56" s="102"/>
      <c r="V56" s="103"/>
      <c r="W56" s="60"/>
      <c r="X56" s="104"/>
      <c r="Y56" s="60"/>
      <c r="Z56" s="104"/>
      <c r="AA56" s="105"/>
      <c r="AB56" s="104"/>
      <c r="AC56" s="104"/>
      <c r="AD56" s="60"/>
      <c r="AE56" s="104"/>
      <c r="AF56" s="60"/>
      <c r="AG56" s="104"/>
      <c r="AH56" s="61"/>
      <c r="AI56" s="106"/>
      <c r="AJ56" s="107"/>
      <c r="AK56" s="128"/>
      <c r="AL56" s="60"/>
      <c r="AM56" s="104"/>
      <c r="AN56" s="104"/>
      <c r="AO56" s="60"/>
      <c r="AP56" s="104"/>
      <c r="AQ56" s="105"/>
      <c r="AR56" s="104"/>
      <c r="AS56" s="60"/>
      <c r="AT56" s="104"/>
      <c r="AU56" s="60"/>
      <c r="AV56" s="104"/>
      <c r="AW56" s="61"/>
      <c r="AX56" s="106"/>
      <c r="AY56" s="107"/>
      <c r="AZ56" s="128"/>
      <c r="BA56" s="60"/>
      <c r="BB56" s="104"/>
      <c r="BC56" s="104"/>
      <c r="BD56" s="60"/>
      <c r="BE56" s="104"/>
      <c r="BF56" s="105"/>
      <c r="BG56" s="104"/>
      <c r="BH56" s="60"/>
      <c r="BI56" s="104"/>
      <c r="BJ56" s="60"/>
      <c r="BK56" s="104"/>
      <c r="BL56" s="61"/>
      <c r="BM56" s="106"/>
      <c r="BN56" s="107"/>
      <c r="BO56" s="128"/>
      <c r="BP56" s="60"/>
      <c r="BQ56" s="104"/>
      <c r="BR56" s="60"/>
      <c r="BS56" s="104"/>
      <c r="BT56" s="105"/>
      <c r="BU56" s="104"/>
      <c r="BV56" s="104"/>
      <c r="BW56" s="60"/>
      <c r="BX56" s="104"/>
      <c r="BY56" s="60"/>
      <c r="BZ56" s="104"/>
      <c r="CA56" s="61"/>
      <c r="CB56" s="106"/>
      <c r="CC56" s="107"/>
      <c r="CD56" s="128"/>
      <c r="CE56" s="60"/>
      <c r="CF56" s="104"/>
      <c r="CG56" s="60"/>
      <c r="CH56" s="104"/>
      <c r="CI56" s="105"/>
      <c r="CJ56" s="104"/>
      <c r="CK56" s="104"/>
      <c r="CL56" s="60"/>
      <c r="CM56" s="104"/>
      <c r="CN56" s="60"/>
      <c r="CO56" s="104"/>
      <c r="CP56" s="61"/>
      <c r="CQ56" s="106"/>
      <c r="CR56" s="107"/>
      <c r="CS56" s="128"/>
    </row>
    <row r="57" spans="1:97" s="1" customFormat="1" ht="16.5" thickBot="1" x14ac:dyDescent="0.3">
      <c r="A57" s="184" t="s">
        <v>118</v>
      </c>
      <c r="B57" s="189"/>
      <c r="C57" s="96" t="s">
        <v>30</v>
      </c>
      <c r="D57" s="133"/>
      <c r="E57" s="134"/>
      <c r="F57" s="134">
        <v>30</v>
      </c>
      <c r="G57" s="126">
        <v>4</v>
      </c>
      <c r="H57" s="186">
        <v>30</v>
      </c>
      <c r="I57" s="190"/>
      <c r="J57" s="190"/>
      <c r="K57" s="190"/>
      <c r="L57" s="190"/>
      <c r="M57" s="190"/>
      <c r="N57" s="190"/>
      <c r="O57" s="190"/>
      <c r="P57" s="190"/>
      <c r="Q57" s="190"/>
      <c r="R57" s="190"/>
      <c r="S57" s="190"/>
      <c r="T57" s="190"/>
      <c r="U57" s="190"/>
      <c r="V57" s="190"/>
      <c r="W57" s="190"/>
      <c r="X57" s="190"/>
      <c r="Y57" s="190"/>
      <c r="Z57" s="190"/>
      <c r="AA57" s="190"/>
      <c r="AB57" s="190"/>
      <c r="AC57" s="190"/>
      <c r="AD57" s="190"/>
      <c r="AE57" s="190"/>
      <c r="AF57" s="190"/>
      <c r="AG57" s="190"/>
      <c r="AH57" s="190"/>
      <c r="AI57" s="190"/>
      <c r="AJ57" s="190"/>
      <c r="AK57" s="190"/>
      <c r="AL57" s="190"/>
      <c r="AM57" s="190"/>
      <c r="AN57" s="190"/>
      <c r="AO57" s="190"/>
      <c r="AP57" s="190"/>
      <c r="AQ57" s="190"/>
      <c r="AR57" s="190"/>
      <c r="AS57" s="190"/>
      <c r="AT57" s="190"/>
      <c r="AU57" s="190"/>
      <c r="AV57" s="190"/>
      <c r="AW57" s="190"/>
      <c r="AX57" s="190"/>
      <c r="AY57" s="190"/>
      <c r="AZ57" s="190"/>
      <c r="BA57" s="190"/>
      <c r="BB57" s="190"/>
      <c r="BC57" s="190"/>
      <c r="BD57" s="190"/>
      <c r="BE57" s="190"/>
      <c r="BF57" s="190"/>
      <c r="BG57" s="190"/>
      <c r="BH57" s="190"/>
      <c r="BI57" s="190"/>
      <c r="BJ57" s="190"/>
      <c r="BK57" s="190"/>
      <c r="BL57" s="190"/>
      <c r="BM57" s="190"/>
      <c r="BN57" s="190"/>
      <c r="BO57" s="190"/>
      <c r="BP57" s="124"/>
      <c r="BQ57" s="124"/>
      <c r="BR57" s="124"/>
      <c r="BS57" s="124"/>
      <c r="BT57" s="124"/>
      <c r="BU57" s="124"/>
      <c r="BV57" s="124"/>
      <c r="BW57" s="124"/>
      <c r="BX57" s="124"/>
      <c r="BY57" s="124"/>
      <c r="BZ57" s="124"/>
      <c r="CA57" s="124"/>
      <c r="CB57" s="124"/>
      <c r="CC57" s="124"/>
      <c r="CD57" s="125"/>
      <c r="CE57" s="186"/>
      <c r="CF57" s="187"/>
      <c r="CG57" s="187"/>
      <c r="CH57" s="187"/>
      <c r="CI57" s="187"/>
      <c r="CJ57" s="187"/>
      <c r="CK57" s="187"/>
      <c r="CL57" s="187"/>
      <c r="CM57" s="187"/>
      <c r="CN57" s="187"/>
      <c r="CO57" s="187"/>
      <c r="CP57" s="187"/>
      <c r="CQ57" s="187"/>
      <c r="CR57" s="187"/>
      <c r="CS57" s="188"/>
    </row>
    <row r="58" spans="1:97" ht="16.5" thickBot="1" x14ac:dyDescent="0.3">
      <c r="A58" s="39" t="s">
        <v>120</v>
      </c>
    </row>
    <row r="59" spans="1:97" ht="27" thickBot="1" x14ac:dyDescent="0.45">
      <c r="B59" s="123" t="s">
        <v>111</v>
      </c>
      <c r="C59" s="122" t="s">
        <v>110</v>
      </c>
      <c r="D59" s="40"/>
      <c r="E59" s="40"/>
      <c r="F59" s="40"/>
      <c r="W59" s="39"/>
      <c r="AL59" s="39"/>
      <c r="BA59" s="39"/>
      <c r="BP59" s="39"/>
      <c r="CE59" s="39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</row>
    <row r="60" spans="1:97" ht="21.2" customHeight="1" thickBot="1" x14ac:dyDescent="0.3">
      <c r="A60" s="40"/>
      <c r="B60" s="182" t="s">
        <v>49</v>
      </c>
      <c r="C60" s="183"/>
      <c r="W60" s="39"/>
      <c r="X60" s="39"/>
      <c r="Y60" s="39"/>
      <c r="Z60" s="39"/>
      <c r="AA60" s="39"/>
    </row>
    <row r="61" spans="1:97" ht="18.75" x14ac:dyDescent="0.3">
      <c r="A61" s="40"/>
      <c r="B61" s="108" t="s">
        <v>47</v>
      </c>
      <c r="C61" s="109">
        <f>SUM(H54,W54,AL54,BA54,BP54,CE54)</f>
        <v>840</v>
      </c>
      <c r="W61" s="39"/>
      <c r="X61" s="39"/>
      <c r="Y61" s="39"/>
      <c r="Z61" s="39"/>
      <c r="AA61" s="39"/>
    </row>
    <row r="62" spans="1:97" ht="19.5" thickBot="1" x14ac:dyDescent="0.35">
      <c r="A62" s="40"/>
      <c r="B62" s="113" t="s">
        <v>48</v>
      </c>
      <c r="C62" s="117">
        <f>SUM(P54,AE54,AT54,BI54,BX54,CM54)</f>
        <v>960</v>
      </c>
      <c r="W62" s="39"/>
      <c r="X62" s="39"/>
      <c r="Y62" s="39"/>
      <c r="Z62" s="39"/>
      <c r="AA62" s="39"/>
    </row>
    <row r="63" spans="1:97" ht="20.25" thickTop="1" thickBot="1" x14ac:dyDescent="0.35">
      <c r="A63" s="40"/>
      <c r="B63" s="111" t="s">
        <v>65</v>
      </c>
      <c r="C63" s="112">
        <f>SUM(C61:C62)</f>
        <v>1800</v>
      </c>
    </row>
    <row r="64" spans="1:97" ht="20.25" thickTop="1" thickBot="1" x14ac:dyDescent="0.35">
      <c r="A64" s="40"/>
      <c r="B64" s="118" t="s">
        <v>54</v>
      </c>
      <c r="C64" s="114">
        <f>SUM(J54,Y54,AN54,BC54,BR54,CG54)</f>
        <v>504</v>
      </c>
    </row>
    <row r="65" spans="1:3" ht="20.25" thickTop="1" thickBot="1" x14ac:dyDescent="0.35">
      <c r="A65" s="40"/>
      <c r="B65" s="115" t="s">
        <v>50</v>
      </c>
      <c r="C65" s="116">
        <f>SUM(C63:C64)</f>
        <v>2304</v>
      </c>
    </row>
    <row r="66" spans="1:3" ht="18.75" x14ac:dyDescent="0.3">
      <c r="A66" s="40"/>
      <c r="B66" s="108" t="s">
        <v>55</v>
      </c>
      <c r="C66" s="109">
        <f>SUM(Q54,AF54,AU54,BJ54,BY54,CN54)</f>
        <v>15</v>
      </c>
    </row>
    <row r="67" spans="1:3" ht="18.75" x14ac:dyDescent="0.3">
      <c r="A67" s="40"/>
      <c r="B67" s="110" t="s">
        <v>53</v>
      </c>
      <c r="C67" s="109">
        <f>SUM(L54,AA54,AP54,BE54,BT54,CI54)</f>
        <v>981</v>
      </c>
    </row>
    <row r="68" spans="1:3" ht="19.5" thickBot="1" x14ac:dyDescent="0.35">
      <c r="A68" s="40"/>
      <c r="B68" s="113" t="s">
        <v>56</v>
      </c>
      <c r="C68" s="117">
        <f>SUM(S54,AH54,AW54,BL54,CA54,CP54)</f>
        <v>1260</v>
      </c>
    </row>
    <row r="69" spans="1:3" ht="20.25" thickTop="1" thickBot="1" x14ac:dyDescent="0.35">
      <c r="A69" s="40"/>
      <c r="B69" s="111" t="s">
        <v>51</v>
      </c>
      <c r="C69" s="112">
        <f>SUM(C66:C68)</f>
        <v>2256</v>
      </c>
    </row>
    <row r="70" spans="1:3" ht="24" thickTop="1" thickBot="1" x14ac:dyDescent="0.35">
      <c r="A70" s="40"/>
      <c r="B70" s="119" t="s">
        <v>52</v>
      </c>
      <c r="C70" s="120">
        <f>C65+C69</f>
        <v>4560</v>
      </c>
    </row>
    <row r="72" spans="1:3" x14ac:dyDescent="0.25">
      <c r="A72" s="39" t="s">
        <v>115</v>
      </c>
    </row>
  </sheetData>
  <mergeCells count="94">
    <mergeCell ref="CE55:CS55"/>
    <mergeCell ref="A34:C34"/>
    <mergeCell ref="B60:C60"/>
    <mergeCell ref="A56:B56"/>
    <mergeCell ref="CE57:CS57"/>
    <mergeCell ref="A57:B57"/>
    <mergeCell ref="H57:BO57"/>
    <mergeCell ref="B50:CS50"/>
    <mergeCell ref="A53:C53"/>
    <mergeCell ref="A54:C54"/>
    <mergeCell ref="A55:C55"/>
    <mergeCell ref="D55:G55"/>
    <mergeCell ref="H55:V55"/>
    <mergeCell ref="W55:AK55"/>
    <mergeCell ref="AL55:AZ55"/>
    <mergeCell ref="BA55:BO55"/>
    <mergeCell ref="BP55:CD55"/>
    <mergeCell ref="C11:CS11"/>
    <mergeCell ref="CG9:CH9"/>
    <mergeCell ref="CI9:CJ9"/>
    <mergeCell ref="CK9:CL9"/>
    <mergeCell ref="A49:C49"/>
    <mergeCell ref="A5:A10"/>
    <mergeCell ref="A19:C19"/>
    <mergeCell ref="B20:CS20"/>
    <mergeCell ref="BN9:BO9"/>
    <mergeCell ref="W7:AK7"/>
    <mergeCell ref="B5:B10"/>
    <mergeCell ref="C5:CS5"/>
    <mergeCell ref="CP9:CQ9"/>
    <mergeCell ref="AJ9:AK9"/>
    <mergeCell ref="CA9:CB9"/>
    <mergeCell ref="B35:CS35"/>
    <mergeCell ref="A48:C48"/>
    <mergeCell ref="AP9:AQ9"/>
    <mergeCell ref="BR9:BS9"/>
    <mergeCell ref="C6:C10"/>
    <mergeCell ref="H6:CS6"/>
    <mergeCell ref="H7:V7"/>
    <mergeCell ref="H8:O8"/>
    <mergeCell ref="J9:K9"/>
    <mergeCell ref="BA7:BO7"/>
    <mergeCell ref="BP7:CD7"/>
    <mergeCell ref="CR9:CS9"/>
    <mergeCell ref="BP9:BQ9"/>
    <mergeCell ref="G8:G10"/>
    <mergeCell ref="E9:E10"/>
    <mergeCell ref="D6:G7"/>
    <mergeCell ref="AL7:AZ7"/>
    <mergeCell ref="AW9:AX9"/>
    <mergeCell ref="AY9:AZ9"/>
    <mergeCell ref="AR9:AS9"/>
    <mergeCell ref="F9:F10"/>
    <mergeCell ref="AU9:AV9"/>
    <mergeCell ref="E8:F8"/>
    <mergeCell ref="P8:V8"/>
    <mergeCell ref="AL8:AS8"/>
    <mergeCell ref="AT8:AZ8"/>
    <mergeCell ref="D8:D10"/>
    <mergeCell ref="W9:X9"/>
    <mergeCell ref="Y9:Z9"/>
    <mergeCell ref="AL9:AM9"/>
    <mergeCell ref="AN9:AO9"/>
    <mergeCell ref="H9:I9"/>
    <mergeCell ref="L9:M9"/>
    <mergeCell ref="Q9:R9"/>
    <mergeCell ref="N9:O9"/>
    <mergeCell ref="S9:T9"/>
    <mergeCell ref="CE7:CS7"/>
    <mergeCell ref="U9:V9"/>
    <mergeCell ref="BT9:BU9"/>
    <mergeCell ref="BV9:BW9"/>
    <mergeCell ref="AA9:AB9"/>
    <mergeCell ref="AC9:AD9"/>
    <mergeCell ref="AF9:AG9"/>
    <mergeCell ref="AH9:AI9"/>
    <mergeCell ref="CE8:CL8"/>
    <mergeCell ref="CM8:CS8"/>
    <mergeCell ref="CE9:CF9"/>
    <mergeCell ref="BP8:BW8"/>
    <mergeCell ref="BX8:CD8"/>
    <mergeCell ref="CC9:CD9"/>
    <mergeCell ref="W8:AD8"/>
    <mergeCell ref="AE8:AK8"/>
    <mergeCell ref="CN9:CO9"/>
    <mergeCell ref="BY9:BZ9"/>
    <mergeCell ref="BI8:BO8"/>
    <mergeCell ref="BA9:BB9"/>
    <mergeCell ref="BC9:BD9"/>
    <mergeCell ref="BE9:BF9"/>
    <mergeCell ref="BG9:BH9"/>
    <mergeCell ref="BA8:BH8"/>
    <mergeCell ref="BL9:BM9"/>
    <mergeCell ref="BJ9:BK9"/>
  </mergeCells>
  <printOptions horizontalCentered="1"/>
  <pageMargins left="0.19685039370078741" right="0.19685039370078741" top="0.78740157480314965" bottom="0.78740157480314965" header="0.51181102362204722" footer="0.51181102362204722"/>
  <pageSetup paperSize="9" scale="4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A31"/>
  <sheetViews>
    <sheetView tabSelected="1" zoomScale="70" zoomScaleNormal="7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A3" sqref="A3"/>
    </sheetView>
  </sheetViews>
  <sheetFormatPr defaultColWidth="9.140625" defaultRowHeight="15.75" outlineLevelRow="1" outlineLevelCol="2" x14ac:dyDescent="0.25"/>
  <cols>
    <col min="1" max="1" width="9.5703125" style="8" customWidth="1"/>
    <col min="2" max="2" width="50.28515625" style="7" customWidth="1"/>
    <col min="3" max="3" width="11.42578125" style="8" customWidth="1" outlineLevel="1"/>
    <col min="4" max="5" width="8.140625" style="8" customWidth="1" outlineLevel="1"/>
    <col min="6" max="6" width="11.28515625" style="8" customWidth="1" outlineLevel="1"/>
    <col min="7" max="7" width="8.140625" style="8" customWidth="1" outlineLevel="1"/>
    <col min="8" max="8" width="9.140625" style="1" customWidth="1" outlineLevel="1"/>
    <col min="9" max="12" width="9.140625" style="1" hidden="1" customWidth="1" outlineLevel="2"/>
    <col min="13" max="13" width="9.140625" style="24" hidden="1" customWidth="1" outlineLevel="2"/>
    <col min="14" max="14" width="9.140625" style="1" hidden="1" customWidth="1" outlineLevel="2"/>
    <col min="15" max="15" width="9.140625" style="1" customWidth="1" outlineLevel="1" collapsed="1"/>
    <col min="16" max="16" width="9.140625" style="1" customWidth="1" outlineLevel="1"/>
    <col min="17" max="17" width="10" style="1" customWidth="1" outlineLevel="1"/>
    <col min="18" max="21" width="9.140625" style="1" hidden="1" customWidth="1" outlineLevel="2"/>
    <col min="22" max="22" width="9.140625" style="1" customWidth="1" outlineLevel="1" collapsed="1"/>
    <col min="23" max="23" width="9.140625" style="1" customWidth="1" outlineLevel="1"/>
    <col min="24" max="26" width="9.140625" style="1" hidden="1" customWidth="1" outlineLevel="2"/>
    <col min="27" max="27" width="9.140625" style="24" hidden="1" customWidth="1" outlineLevel="2"/>
    <col min="28" max="29" width="9.140625" style="1" hidden="1" customWidth="1" outlineLevel="2"/>
    <col min="30" max="30" width="9.140625" style="1" customWidth="1" outlineLevel="1" collapsed="1"/>
    <col min="31" max="31" width="9.140625" style="1" customWidth="1" outlineLevel="1"/>
    <col min="32" max="32" width="12.42578125" style="1" customWidth="1" outlineLevel="1"/>
    <col min="33" max="36" width="9.140625" style="1" hidden="1" customWidth="1" outlineLevel="2"/>
    <col min="37" max="37" width="9.140625" style="1" customWidth="1" outlineLevel="1" collapsed="1"/>
    <col min="38" max="38" width="9.140625" style="1" customWidth="1" outlineLevel="1"/>
    <col min="39" max="41" width="9.140625" style="1" hidden="1" customWidth="1" outlineLevel="2"/>
    <col min="42" max="42" width="9.140625" style="24" hidden="1" customWidth="1" outlineLevel="2"/>
    <col min="43" max="44" width="9.140625" style="1" hidden="1" customWidth="1" outlineLevel="2"/>
    <col min="45" max="45" width="9.140625" style="1" customWidth="1" outlineLevel="1" collapsed="1"/>
    <col min="46" max="46" width="9.140625" style="1" customWidth="1" outlineLevel="1"/>
    <col min="47" max="47" width="12.5703125" style="1" customWidth="1" outlineLevel="1"/>
    <col min="48" max="51" width="9.140625" style="1" hidden="1" customWidth="1" outlineLevel="2"/>
    <col min="52" max="52" width="9.140625" style="1" customWidth="1" outlineLevel="1" collapsed="1"/>
    <col min="53" max="16384" width="9.140625" style="1"/>
  </cols>
  <sheetData>
    <row r="1" spans="1:131" x14ac:dyDescent="0.25">
      <c r="A1" s="6" t="s">
        <v>20</v>
      </c>
    </row>
    <row r="2" spans="1:131" x14ac:dyDescent="0.25">
      <c r="A2" s="6" t="s">
        <v>89</v>
      </c>
      <c r="B2" s="9"/>
    </row>
    <row r="3" spans="1:131" x14ac:dyDescent="0.25">
      <c r="A3" s="6" t="s">
        <v>91</v>
      </c>
      <c r="B3" s="9"/>
    </row>
    <row r="4" spans="1:131" x14ac:dyDescent="0.25">
      <c r="A4" s="6" t="s">
        <v>32</v>
      </c>
      <c r="B4" s="9"/>
    </row>
    <row r="5" spans="1:131" ht="16.5" thickBot="1" x14ac:dyDescent="0.3">
      <c r="A5" s="6" t="s">
        <v>122</v>
      </c>
      <c r="B5" s="9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AP5" s="1"/>
      <c r="AQ5" s="24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S5" s="24"/>
      <c r="CI5" s="24"/>
      <c r="CX5" s="24"/>
      <c r="DL5" s="24"/>
      <c r="EA5" s="24"/>
    </row>
    <row r="6" spans="1:131" ht="18.75" customHeight="1" x14ac:dyDescent="0.25">
      <c r="A6" s="221" t="s">
        <v>11</v>
      </c>
      <c r="B6" s="224" t="s">
        <v>0</v>
      </c>
      <c r="C6" s="227" t="s">
        <v>44</v>
      </c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8"/>
      <c r="AC6" s="228"/>
      <c r="AD6" s="228"/>
      <c r="AE6" s="228"/>
      <c r="AF6" s="228"/>
      <c r="AG6" s="228"/>
      <c r="AH6" s="228"/>
      <c r="AI6" s="228"/>
      <c r="AJ6" s="228"/>
      <c r="AK6" s="228"/>
      <c r="AL6" s="228"/>
      <c r="AM6" s="228"/>
      <c r="AN6" s="228"/>
      <c r="AO6" s="228"/>
      <c r="AP6" s="228"/>
      <c r="AQ6" s="228"/>
      <c r="AR6" s="228"/>
      <c r="AS6" s="228"/>
      <c r="AT6" s="228"/>
      <c r="AU6" s="228"/>
      <c r="AV6" s="228"/>
      <c r="AW6" s="228"/>
      <c r="AX6" s="228"/>
      <c r="AY6" s="228"/>
      <c r="AZ6" s="228"/>
    </row>
    <row r="7" spans="1:131" ht="15.75" customHeight="1" x14ac:dyDescent="0.25">
      <c r="A7" s="222"/>
      <c r="B7" s="225"/>
      <c r="C7" s="229" t="s">
        <v>18</v>
      </c>
      <c r="D7" s="214" t="s">
        <v>45</v>
      </c>
      <c r="E7" s="214"/>
      <c r="F7" s="214"/>
      <c r="G7" s="232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  <c r="AC7" s="233"/>
      <c r="AD7" s="233"/>
      <c r="AE7" s="233"/>
      <c r="AF7" s="233"/>
      <c r="AG7" s="233"/>
      <c r="AH7" s="233"/>
      <c r="AI7" s="233"/>
      <c r="AJ7" s="233"/>
      <c r="AK7" s="233"/>
      <c r="AL7" s="233"/>
      <c r="AM7" s="233"/>
      <c r="AN7" s="233"/>
      <c r="AO7" s="233"/>
      <c r="AP7" s="233"/>
      <c r="AQ7" s="233"/>
      <c r="AR7" s="233"/>
      <c r="AS7" s="233"/>
      <c r="AT7" s="233"/>
      <c r="AU7" s="233"/>
      <c r="AV7" s="233"/>
      <c r="AW7" s="233"/>
      <c r="AX7" s="233"/>
      <c r="AY7" s="233"/>
      <c r="AZ7" s="234"/>
    </row>
    <row r="8" spans="1:131" x14ac:dyDescent="0.25">
      <c r="A8" s="222"/>
      <c r="B8" s="225"/>
      <c r="C8" s="230"/>
      <c r="D8" s="232"/>
      <c r="E8" s="232"/>
      <c r="F8" s="232"/>
      <c r="G8" s="232"/>
      <c r="H8" s="220" t="s">
        <v>5</v>
      </c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4"/>
      <c r="V8" s="215"/>
      <c r="W8" s="220" t="s">
        <v>6</v>
      </c>
      <c r="X8" s="216"/>
      <c r="Y8" s="216"/>
      <c r="Z8" s="216"/>
      <c r="AA8" s="216"/>
      <c r="AB8" s="216"/>
      <c r="AC8" s="216"/>
      <c r="AD8" s="216"/>
      <c r="AE8" s="216"/>
      <c r="AF8" s="216"/>
      <c r="AG8" s="216"/>
      <c r="AH8" s="216"/>
      <c r="AI8" s="216"/>
      <c r="AJ8" s="214"/>
      <c r="AK8" s="215"/>
      <c r="AL8" s="216" t="s">
        <v>7</v>
      </c>
      <c r="AM8" s="216"/>
      <c r="AN8" s="216"/>
      <c r="AO8" s="216"/>
      <c r="AP8" s="216"/>
      <c r="AQ8" s="216"/>
      <c r="AR8" s="216"/>
      <c r="AS8" s="216"/>
      <c r="AT8" s="216"/>
      <c r="AU8" s="216"/>
      <c r="AV8" s="216"/>
      <c r="AW8" s="216"/>
      <c r="AX8" s="216"/>
      <c r="AY8" s="214"/>
      <c r="AZ8" s="215"/>
    </row>
    <row r="9" spans="1:131" ht="37.5" customHeight="1" x14ac:dyDescent="0.25">
      <c r="A9" s="222"/>
      <c r="B9" s="225"/>
      <c r="C9" s="230"/>
      <c r="D9" s="235" t="s">
        <v>66</v>
      </c>
      <c r="E9" s="236" t="s">
        <v>58</v>
      </c>
      <c r="F9" s="237"/>
      <c r="G9" s="238" t="s">
        <v>67</v>
      </c>
      <c r="H9" s="217" t="s">
        <v>43</v>
      </c>
      <c r="I9" s="217"/>
      <c r="J9" s="218"/>
      <c r="K9" s="218"/>
      <c r="L9" s="218"/>
      <c r="M9" s="218"/>
      <c r="N9" s="218"/>
      <c r="O9" s="218"/>
      <c r="P9" s="217" t="s">
        <v>58</v>
      </c>
      <c r="Q9" s="218"/>
      <c r="R9" s="218"/>
      <c r="S9" s="218"/>
      <c r="T9" s="218"/>
      <c r="U9" s="218"/>
      <c r="V9" s="218"/>
      <c r="W9" s="217" t="s">
        <v>43</v>
      </c>
      <c r="X9" s="217"/>
      <c r="Y9" s="218"/>
      <c r="Z9" s="218"/>
      <c r="AA9" s="218"/>
      <c r="AB9" s="218"/>
      <c r="AC9" s="218"/>
      <c r="AD9" s="218"/>
      <c r="AE9" s="217" t="s">
        <v>58</v>
      </c>
      <c r="AF9" s="218"/>
      <c r="AG9" s="218"/>
      <c r="AH9" s="218"/>
      <c r="AI9" s="218"/>
      <c r="AJ9" s="218"/>
      <c r="AK9" s="218"/>
      <c r="AL9" s="217" t="s">
        <v>43</v>
      </c>
      <c r="AM9" s="217"/>
      <c r="AN9" s="218"/>
      <c r="AO9" s="218"/>
      <c r="AP9" s="218"/>
      <c r="AQ9" s="218"/>
      <c r="AR9" s="218"/>
      <c r="AS9" s="218"/>
      <c r="AT9" s="217" t="s">
        <v>58</v>
      </c>
      <c r="AU9" s="218"/>
      <c r="AV9" s="218"/>
      <c r="AW9" s="218"/>
      <c r="AX9" s="218"/>
      <c r="AY9" s="218"/>
      <c r="AZ9" s="218"/>
    </row>
    <row r="10" spans="1:131" ht="37.5" hidden="1" customHeight="1" outlineLevel="1" x14ac:dyDescent="0.25">
      <c r="A10" s="222"/>
      <c r="B10" s="225"/>
      <c r="C10" s="230"/>
      <c r="D10" s="235"/>
      <c r="E10" s="214" t="s">
        <v>63</v>
      </c>
      <c r="F10" s="214" t="s">
        <v>64</v>
      </c>
      <c r="G10" s="235"/>
      <c r="H10" s="216" t="s">
        <v>61</v>
      </c>
      <c r="I10" s="214"/>
      <c r="J10" s="214" t="s">
        <v>59</v>
      </c>
      <c r="K10" s="214"/>
      <c r="L10" s="214" t="s">
        <v>60</v>
      </c>
      <c r="M10" s="214"/>
      <c r="N10" s="214" t="s">
        <v>45</v>
      </c>
      <c r="O10" s="215"/>
      <c r="P10" s="136" t="s">
        <v>61</v>
      </c>
      <c r="Q10" s="214" t="s">
        <v>62</v>
      </c>
      <c r="R10" s="214"/>
      <c r="S10" s="214" t="s">
        <v>60</v>
      </c>
      <c r="T10" s="214"/>
      <c r="U10" s="214" t="s">
        <v>45</v>
      </c>
      <c r="V10" s="215"/>
      <c r="W10" s="216" t="s">
        <v>61</v>
      </c>
      <c r="X10" s="214"/>
      <c r="Y10" s="214" t="s">
        <v>59</v>
      </c>
      <c r="Z10" s="214"/>
      <c r="AA10" s="214" t="s">
        <v>60</v>
      </c>
      <c r="AB10" s="214"/>
      <c r="AC10" s="214" t="s">
        <v>45</v>
      </c>
      <c r="AD10" s="215"/>
      <c r="AE10" s="136" t="s">
        <v>61</v>
      </c>
      <c r="AF10" s="214" t="s">
        <v>62</v>
      </c>
      <c r="AG10" s="214"/>
      <c r="AH10" s="214" t="s">
        <v>60</v>
      </c>
      <c r="AI10" s="214"/>
      <c r="AJ10" s="214" t="s">
        <v>45</v>
      </c>
      <c r="AK10" s="215"/>
      <c r="AL10" s="216" t="s">
        <v>61</v>
      </c>
      <c r="AM10" s="214"/>
      <c r="AN10" s="214" t="s">
        <v>59</v>
      </c>
      <c r="AO10" s="214"/>
      <c r="AP10" s="214" t="s">
        <v>60</v>
      </c>
      <c r="AQ10" s="214"/>
      <c r="AR10" s="214" t="s">
        <v>45</v>
      </c>
      <c r="AS10" s="215"/>
      <c r="AT10" s="136" t="s">
        <v>61</v>
      </c>
      <c r="AU10" s="214" t="s">
        <v>62</v>
      </c>
      <c r="AV10" s="214"/>
      <c r="AW10" s="214" t="s">
        <v>60</v>
      </c>
      <c r="AX10" s="214"/>
      <c r="AY10" s="214" t="s">
        <v>45</v>
      </c>
      <c r="AZ10" s="215"/>
    </row>
    <row r="11" spans="1:131" ht="36.75" customHeight="1" collapsed="1" thickBot="1" x14ac:dyDescent="0.3">
      <c r="A11" s="223"/>
      <c r="B11" s="226"/>
      <c r="C11" s="231"/>
      <c r="D11" s="232"/>
      <c r="E11" s="219"/>
      <c r="F11" s="219"/>
      <c r="G11" s="235"/>
      <c r="H11" s="137" t="s">
        <v>42</v>
      </c>
      <c r="I11" s="13" t="s">
        <v>46</v>
      </c>
      <c r="J11" s="136" t="s">
        <v>42</v>
      </c>
      <c r="K11" s="13" t="s">
        <v>46</v>
      </c>
      <c r="L11" s="136" t="s">
        <v>42</v>
      </c>
      <c r="M11" s="13" t="s">
        <v>46</v>
      </c>
      <c r="N11" s="136" t="s">
        <v>42</v>
      </c>
      <c r="O11" s="27" t="s">
        <v>46</v>
      </c>
      <c r="P11" s="136" t="s">
        <v>63</v>
      </c>
      <c r="Q11" s="136" t="s">
        <v>64</v>
      </c>
      <c r="R11" s="13" t="s">
        <v>46</v>
      </c>
      <c r="S11" s="136" t="s">
        <v>42</v>
      </c>
      <c r="T11" s="13" t="s">
        <v>46</v>
      </c>
      <c r="U11" s="136" t="s">
        <v>42</v>
      </c>
      <c r="V11" s="13" t="s">
        <v>46</v>
      </c>
      <c r="W11" s="137" t="s">
        <v>42</v>
      </c>
      <c r="X11" s="13" t="s">
        <v>46</v>
      </c>
      <c r="Y11" s="136" t="s">
        <v>42</v>
      </c>
      <c r="Z11" s="13" t="s">
        <v>46</v>
      </c>
      <c r="AA11" s="136" t="s">
        <v>42</v>
      </c>
      <c r="AB11" s="13" t="s">
        <v>46</v>
      </c>
      <c r="AC11" s="136" t="s">
        <v>42</v>
      </c>
      <c r="AD11" s="27" t="s">
        <v>46</v>
      </c>
      <c r="AE11" s="136" t="s">
        <v>63</v>
      </c>
      <c r="AF11" s="136" t="s">
        <v>64</v>
      </c>
      <c r="AG11" s="13" t="s">
        <v>46</v>
      </c>
      <c r="AH11" s="136" t="s">
        <v>42</v>
      </c>
      <c r="AI11" s="13" t="s">
        <v>46</v>
      </c>
      <c r="AJ11" s="136" t="s">
        <v>42</v>
      </c>
      <c r="AK11" s="13" t="s">
        <v>46</v>
      </c>
      <c r="AL11" s="137" t="s">
        <v>42</v>
      </c>
      <c r="AM11" s="13" t="s">
        <v>46</v>
      </c>
      <c r="AN11" s="136" t="s">
        <v>42</v>
      </c>
      <c r="AO11" s="13" t="s">
        <v>46</v>
      </c>
      <c r="AP11" s="136" t="s">
        <v>42</v>
      </c>
      <c r="AQ11" s="13" t="s">
        <v>46</v>
      </c>
      <c r="AR11" s="136" t="s">
        <v>42</v>
      </c>
      <c r="AS11" s="27" t="s">
        <v>46</v>
      </c>
      <c r="AT11" s="136" t="s">
        <v>63</v>
      </c>
      <c r="AU11" s="136" t="s">
        <v>64</v>
      </c>
      <c r="AV11" s="13" t="s">
        <v>46</v>
      </c>
      <c r="AW11" s="136" t="s">
        <v>42</v>
      </c>
      <c r="AX11" s="13" t="s">
        <v>46</v>
      </c>
      <c r="AY11" s="136" t="s">
        <v>42</v>
      </c>
      <c r="AZ11" s="27" t="s">
        <v>46</v>
      </c>
    </row>
    <row r="12" spans="1:131" ht="17.45" customHeight="1" thickTop="1" thickBot="1" x14ac:dyDescent="0.3">
      <c r="A12" s="196" t="s">
        <v>17</v>
      </c>
      <c r="B12" s="197"/>
      <c r="C12" s="198"/>
      <c r="D12" s="35">
        <v>705</v>
      </c>
      <c r="E12" s="35">
        <v>690</v>
      </c>
      <c r="F12" s="35">
        <v>15</v>
      </c>
      <c r="G12" s="17">
        <v>136</v>
      </c>
      <c r="H12" s="36">
        <v>135</v>
      </c>
      <c r="I12" s="19">
        <v>5.3999999999999995</v>
      </c>
      <c r="J12" s="30">
        <v>67.5</v>
      </c>
      <c r="K12" s="19">
        <v>2.6999999999999997</v>
      </c>
      <c r="L12" s="5">
        <v>247.5</v>
      </c>
      <c r="M12" s="19">
        <v>9.9</v>
      </c>
      <c r="N12" s="5">
        <v>450</v>
      </c>
      <c r="O12" s="28">
        <v>18</v>
      </c>
      <c r="P12" s="10">
        <v>120</v>
      </c>
      <c r="Q12" s="35">
        <v>0</v>
      </c>
      <c r="R12" s="19">
        <v>4.8</v>
      </c>
      <c r="S12" s="5">
        <v>180</v>
      </c>
      <c r="T12" s="19">
        <v>7.1999999999999993</v>
      </c>
      <c r="U12" s="5">
        <v>300</v>
      </c>
      <c r="V12" s="28">
        <v>12</v>
      </c>
      <c r="W12" s="26">
        <v>150</v>
      </c>
      <c r="X12" s="19">
        <v>6</v>
      </c>
      <c r="Y12" s="30">
        <v>75</v>
      </c>
      <c r="Z12" s="19">
        <v>3</v>
      </c>
      <c r="AA12" s="5">
        <v>200</v>
      </c>
      <c r="AB12" s="19">
        <v>8</v>
      </c>
      <c r="AC12" s="5">
        <v>425</v>
      </c>
      <c r="AD12" s="28">
        <v>17</v>
      </c>
      <c r="AE12" s="10">
        <v>180</v>
      </c>
      <c r="AF12" s="35">
        <v>0</v>
      </c>
      <c r="AG12" s="19">
        <v>7</v>
      </c>
      <c r="AH12" s="5">
        <v>175</v>
      </c>
      <c r="AI12" s="19">
        <v>7</v>
      </c>
      <c r="AJ12" s="5">
        <v>355</v>
      </c>
      <c r="AK12" s="28">
        <v>13</v>
      </c>
      <c r="AL12" s="26">
        <v>135</v>
      </c>
      <c r="AM12" s="19">
        <v>5.4</v>
      </c>
      <c r="AN12" s="30">
        <v>67.5</v>
      </c>
      <c r="AO12" s="19">
        <v>2.7</v>
      </c>
      <c r="AP12" s="5">
        <v>197.5</v>
      </c>
      <c r="AQ12" s="19">
        <v>7.9</v>
      </c>
      <c r="AR12" s="5">
        <v>400</v>
      </c>
      <c r="AS12" s="28">
        <v>16</v>
      </c>
      <c r="AT12" s="10">
        <v>150</v>
      </c>
      <c r="AU12" s="35">
        <v>0</v>
      </c>
      <c r="AV12" s="19">
        <v>6</v>
      </c>
      <c r="AW12" s="5">
        <v>190</v>
      </c>
      <c r="AX12" s="19">
        <v>8</v>
      </c>
      <c r="AY12" s="5">
        <v>340</v>
      </c>
      <c r="AZ12" s="28">
        <v>14</v>
      </c>
    </row>
    <row r="13" spans="1:131" x14ac:dyDescent="0.25">
      <c r="A13" s="4" t="s">
        <v>10</v>
      </c>
      <c r="B13" s="205" t="s">
        <v>90</v>
      </c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06"/>
      <c r="AP13" s="206"/>
      <c r="AQ13" s="206"/>
      <c r="AR13" s="206"/>
      <c r="AS13" s="206"/>
      <c r="AT13" s="206"/>
      <c r="AU13" s="206"/>
      <c r="AV13" s="206"/>
      <c r="AW13" s="206"/>
      <c r="AX13" s="206"/>
      <c r="AY13" s="206"/>
      <c r="AZ13" s="207"/>
    </row>
    <row r="14" spans="1:131" x14ac:dyDescent="0.25">
      <c r="A14" s="3">
        <v>33</v>
      </c>
      <c r="B14" s="2" t="s">
        <v>15</v>
      </c>
      <c r="C14" s="21" t="s">
        <v>30</v>
      </c>
      <c r="D14" s="22">
        <f>SUM(H14,W14,AL14)</f>
        <v>0</v>
      </c>
      <c r="E14" s="22">
        <f>SUM(P14,AE14,AT14)</f>
        <v>60</v>
      </c>
      <c r="F14" s="22">
        <f>SUM(Q14,AF14,AU14)</f>
        <v>0</v>
      </c>
      <c r="G14" s="29">
        <f>SUM(O14,V14,AD14,AK14,AS14,AZ14)</f>
        <v>10</v>
      </c>
      <c r="H14" s="136"/>
      <c r="I14" s="14" t="str">
        <f t="shared" ref="I14:I26" si="0">IF(O14&gt;0,H14/25,"")</f>
        <v/>
      </c>
      <c r="J14" s="25" t="str">
        <f t="shared" ref="J14:J26" si="1">IF(O14&gt;0,H14*0.6,"")</f>
        <v/>
      </c>
      <c r="K14" s="14" t="str">
        <f t="shared" ref="K14:K26" si="2">IF(O14&gt;0,J14/25,"")</f>
        <v/>
      </c>
      <c r="L14" s="21" t="str">
        <f t="shared" ref="L14:L26" si="3">IF(O14&gt;0,N14-H14-J14,"")</f>
        <v/>
      </c>
      <c r="M14" s="14" t="str">
        <f t="shared" ref="M14:M26" si="4">IF(O14&gt;0,L14/25,"")</f>
        <v/>
      </c>
      <c r="N14" s="21" t="str">
        <f t="shared" ref="N14:N26" si="5">IF(O14&gt;0,O14*25,"")</f>
        <v/>
      </c>
      <c r="O14" s="29"/>
      <c r="P14" s="135">
        <v>15</v>
      </c>
      <c r="Q14" s="11"/>
      <c r="R14" s="14">
        <f t="shared" ref="R14:R26" si="6">IF(V14&gt;0,SUM(P14:Q14)/25,"")</f>
        <v>0.6</v>
      </c>
      <c r="S14" s="21">
        <f t="shared" ref="S14:S26" si="7">IF(V14&gt;0,U14-P14-Q14,"")</f>
        <v>10</v>
      </c>
      <c r="T14" s="14">
        <f t="shared" ref="T14:T26" si="8">IF(V14&gt;0,S14/25,"")</f>
        <v>0.4</v>
      </c>
      <c r="U14" s="21">
        <f t="shared" ref="U14:U26" si="9">IF(V14&gt;0,V14*25,"")</f>
        <v>25</v>
      </c>
      <c r="V14" s="15">
        <v>1</v>
      </c>
      <c r="W14" s="136"/>
      <c r="X14" s="14" t="str">
        <f t="shared" ref="X14:X26" si="10">IF(AD14&gt;0,W14/25,"")</f>
        <v/>
      </c>
      <c r="Y14" s="25" t="str">
        <f t="shared" ref="Y14:Y26" si="11">IF(AD14&gt;0,W14*0.6,"")</f>
        <v/>
      </c>
      <c r="Z14" s="14" t="str">
        <f t="shared" ref="Z14:Z26" si="12">IF(AD14&gt;0,Y14/25,"")</f>
        <v/>
      </c>
      <c r="AA14" s="21" t="str">
        <f t="shared" ref="AA14:AA26" si="13">IF(AD14&gt;0,AC14-W14-Y14,"")</f>
        <v/>
      </c>
      <c r="AB14" s="14" t="str">
        <f t="shared" ref="AB14:AB26" si="14">IF(AD14&gt;0,AA14/25,"")</f>
        <v/>
      </c>
      <c r="AC14" s="21" t="str">
        <f t="shared" ref="AC14:AC26" si="15">IF(AD14&gt;0,AD14*25,"")</f>
        <v/>
      </c>
      <c r="AD14" s="29"/>
      <c r="AE14" s="136">
        <v>15</v>
      </c>
      <c r="AF14" s="11"/>
      <c r="AG14" s="14">
        <f t="shared" ref="AG14:AG26" si="16">IF(AK14&gt;0,SUM(AE14:AF14)/25,"")</f>
        <v>0.6</v>
      </c>
      <c r="AH14" s="21">
        <f t="shared" ref="AH14:AH26" si="17">IF(AK14&gt;0,AJ14-AE14-AF14,"")</f>
        <v>10</v>
      </c>
      <c r="AI14" s="14">
        <f t="shared" ref="AI14:AI26" si="18">IF(AK14&gt;0,AH14/25,"")</f>
        <v>0.4</v>
      </c>
      <c r="AJ14" s="21">
        <f t="shared" ref="AJ14:AJ26" si="19">IF(AK14&gt;0,AK14*25,"")</f>
        <v>25</v>
      </c>
      <c r="AK14" s="15">
        <v>1</v>
      </c>
      <c r="AL14" s="136"/>
      <c r="AM14" s="14" t="str">
        <f t="shared" ref="AM14:AM26" si="20">IF(AS14&gt;0,AL14/25,"")</f>
        <v/>
      </c>
      <c r="AN14" s="25" t="str">
        <f t="shared" ref="AN14:AN26" si="21">IF(AS14&gt;0,AL14*0.6,"")</f>
        <v/>
      </c>
      <c r="AO14" s="14" t="str">
        <f t="shared" ref="AO14:AO26" si="22">IF(AS14&gt;0,AN14/25,"")</f>
        <v/>
      </c>
      <c r="AP14" s="21" t="str">
        <f t="shared" ref="AP14:AP26" si="23">IF(AS14&gt;0,AR14-AL14-AN14,"")</f>
        <v/>
      </c>
      <c r="AQ14" s="14" t="str">
        <f t="shared" ref="AQ14:AQ26" si="24">IF(AS14&gt;0,AP14/25,"")</f>
        <v/>
      </c>
      <c r="AR14" s="21" t="str">
        <f t="shared" ref="AR14:AR26" si="25">IF(AS14&gt;0,AS14*25,"")</f>
        <v/>
      </c>
      <c r="AS14" s="29"/>
      <c r="AT14" s="135">
        <v>30</v>
      </c>
      <c r="AU14" s="11"/>
      <c r="AV14" s="14">
        <f t="shared" ref="AV14:AV26" si="26">IF(AZ14&gt;0,SUM(AT14:AU14)/25,"")</f>
        <v>1.2</v>
      </c>
      <c r="AW14" s="21">
        <f t="shared" ref="AW14:AW26" si="27">IF(AZ14&gt;0,AY14-AT14-AU14,"")</f>
        <v>170</v>
      </c>
      <c r="AX14" s="14">
        <f t="shared" ref="AX14:AX26" si="28">IF(AZ14&gt;0,AW14/25,"")</f>
        <v>6.8</v>
      </c>
      <c r="AY14" s="21">
        <f t="shared" ref="AY14:AY26" si="29">IF(AZ14&gt;0,AZ14*25,"")</f>
        <v>200</v>
      </c>
      <c r="AZ14" s="15">
        <v>8</v>
      </c>
    </row>
    <row r="15" spans="1:131" x14ac:dyDescent="0.25">
      <c r="A15" s="3" t="s">
        <v>75</v>
      </c>
      <c r="B15" s="2" t="s">
        <v>92</v>
      </c>
      <c r="C15" s="21">
        <v>5</v>
      </c>
      <c r="D15" s="22">
        <f t="shared" ref="D15:D27" si="30">SUM(H15,W15,AL15)</f>
        <v>15</v>
      </c>
      <c r="E15" s="22">
        <f t="shared" ref="E15:F27" si="31">SUM(P15,AE15,AT15)</f>
        <v>15</v>
      </c>
      <c r="F15" s="22">
        <f t="shared" si="31"/>
        <v>0</v>
      </c>
      <c r="G15" s="29">
        <f t="shared" ref="G15:G27" si="32">SUM(O15,V15,AD15,AK15,AS15,AZ15)</f>
        <v>3</v>
      </c>
      <c r="H15" s="136"/>
      <c r="I15" s="14" t="str">
        <f t="shared" si="0"/>
        <v/>
      </c>
      <c r="J15" s="25" t="str">
        <f t="shared" si="1"/>
        <v/>
      </c>
      <c r="K15" s="14" t="str">
        <f t="shared" si="2"/>
        <v/>
      </c>
      <c r="L15" s="21" t="str">
        <f t="shared" si="3"/>
        <v/>
      </c>
      <c r="M15" s="14" t="str">
        <f t="shared" si="4"/>
        <v/>
      </c>
      <c r="N15" s="21" t="str">
        <f t="shared" si="5"/>
        <v/>
      </c>
      <c r="O15" s="29"/>
      <c r="P15" s="135"/>
      <c r="Q15" s="11"/>
      <c r="R15" s="14" t="str">
        <f t="shared" si="6"/>
        <v/>
      </c>
      <c r="S15" s="21" t="str">
        <f t="shared" si="7"/>
        <v/>
      </c>
      <c r="T15" s="14" t="str">
        <f t="shared" si="8"/>
        <v/>
      </c>
      <c r="U15" s="21" t="str">
        <f t="shared" si="9"/>
        <v/>
      </c>
      <c r="V15" s="15"/>
      <c r="W15" s="136"/>
      <c r="X15" s="14" t="str">
        <f t="shared" si="10"/>
        <v/>
      </c>
      <c r="Y15" s="25" t="str">
        <f t="shared" si="11"/>
        <v/>
      </c>
      <c r="Z15" s="14" t="str">
        <f t="shared" si="12"/>
        <v/>
      </c>
      <c r="AA15" s="21" t="str">
        <f t="shared" si="13"/>
        <v/>
      </c>
      <c r="AB15" s="14" t="str">
        <f t="shared" si="14"/>
        <v/>
      </c>
      <c r="AC15" s="21" t="str">
        <f t="shared" si="15"/>
        <v/>
      </c>
      <c r="AD15" s="29"/>
      <c r="AE15" s="136"/>
      <c r="AF15" s="11"/>
      <c r="AG15" s="14" t="str">
        <f t="shared" si="16"/>
        <v/>
      </c>
      <c r="AH15" s="21" t="str">
        <f t="shared" si="17"/>
        <v/>
      </c>
      <c r="AI15" s="14" t="str">
        <f t="shared" si="18"/>
        <v/>
      </c>
      <c r="AJ15" s="21" t="str">
        <f t="shared" si="19"/>
        <v/>
      </c>
      <c r="AK15" s="15"/>
      <c r="AL15" s="136">
        <v>15</v>
      </c>
      <c r="AM15" s="14">
        <f t="shared" si="20"/>
        <v>0.6</v>
      </c>
      <c r="AN15" s="25">
        <f t="shared" si="21"/>
        <v>9</v>
      </c>
      <c r="AO15" s="14">
        <f t="shared" si="22"/>
        <v>0.36</v>
      </c>
      <c r="AP15" s="21">
        <f t="shared" si="23"/>
        <v>26</v>
      </c>
      <c r="AQ15" s="14">
        <f t="shared" si="24"/>
        <v>1.04</v>
      </c>
      <c r="AR15" s="21">
        <f t="shared" si="25"/>
        <v>50</v>
      </c>
      <c r="AS15" s="29">
        <v>2</v>
      </c>
      <c r="AT15" s="135">
        <v>15</v>
      </c>
      <c r="AU15" s="11"/>
      <c r="AV15" s="14">
        <f t="shared" si="26"/>
        <v>0.6</v>
      </c>
      <c r="AW15" s="21">
        <f t="shared" si="27"/>
        <v>10</v>
      </c>
      <c r="AX15" s="14">
        <f t="shared" si="28"/>
        <v>0.4</v>
      </c>
      <c r="AY15" s="21">
        <f t="shared" si="29"/>
        <v>25</v>
      </c>
      <c r="AZ15" s="15">
        <v>1</v>
      </c>
    </row>
    <row r="16" spans="1:131" x14ac:dyDescent="0.25">
      <c r="A16" s="3" t="s">
        <v>76</v>
      </c>
      <c r="B16" s="2" t="s">
        <v>93</v>
      </c>
      <c r="C16" s="21">
        <v>4</v>
      </c>
      <c r="D16" s="22">
        <f t="shared" si="30"/>
        <v>15</v>
      </c>
      <c r="E16" s="22">
        <f t="shared" si="31"/>
        <v>15</v>
      </c>
      <c r="F16" s="22">
        <f t="shared" si="31"/>
        <v>0</v>
      </c>
      <c r="G16" s="29">
        <f t="shared" si="32"/>
        <v>2</v>
      </c>
      <c r="H16" s="136">
        <v>15</v>
      </c>
      <c r="I16" s="14">
        <f t="shared" si="0"/>
        <v>0.6</v>
      </c>
      <c r="J16" s="25">
        <f t="shared" si="1"/>
        <v>9</v>
      </c>
      <c r="K16" s="14">
        <f t="shared" si="2"/>
        <v>0.36</v>
      </c>
      <c r="L16" s="21">
        <f t="shared" si="3"/>
        <v>1</v>
      </c>
      <c r="M16" s="14">
        <f t="shared" si="4"/>
        <v>0.04</v>
      </c>
      <c r="N16" s="21">
        <f t="shared" si="5"/>
        <v>25</v>
      </c>
      <c r="O16" s="29">
        <v>1</v>
      </c>
      <c r="P16" s="135">
        <v>15</v>
      </c>
      <c r="Q16" s="11"/>
      <c r="R16" s="14">
        <f t="shared" si="6"/>
        <v>0.6</v>
      </c>
      <c r="S16" s="21">
        <f t="shared" si="7"/>
        <v>10</v>
      </c>
      <c r="T16" s="14">
        <f t="shared" si="8"/>
        <v>0.4</v>
      </c>
      <c r="U16" s="21">
        <f t="shared" si="9"/>
        <v>25</v>
      </c>
      <c r="V16" s="15">
        <v>1</v>
      </c>
      <c r="W16" s="136"/>
      <c r="X16" s="14" t="str">
        <f t="shared" si="10"/>
        <v/>
      </c>
      <c r="Y16" s="25" t="str">
        <f t="shared" si="11"/>
        <v/>
      </c>
      <c r="Z16" s="14" t="str">
        <f t="shared" si="12"/>
        <v/>
      </c>
      <c r="AA16" s="21" t="str">
        <f t="shared" si="13"/>
        <v/>
      </c>
      <c r="AB16" s="14" t="str">
        <f t="shared" si="14"/>
        <v/>
      </c>
      <c r="AC16" s="21" t="str">
        <f t="shared" si="15"/>
        <v/>
      </c>
      <c r="AD16" s="29"/>
      <c r="AE16" s="136"/>
      <c r="AF16" s="11"/>
      <c r="AG16" s="14" t="str">
        <f t="shared" si="16"/>
        <v/>
      </c>
      <c r="AH16" s="21" t="str">
        <f t="shared" si="17"/>
        <v/>
      </c>
      <c r="AI16" s="14" t="str">
        <f t="shared" si="18"/>
        <v/>
      </c>
      <c r="AJ16" s="21" t="str">
        <f t="shared" si="19"/>
        <v/>
      </c>
      <c r="AK16" s="15"/>
      <c r="AL16" s="136"/>
      <c r="AM16" s="14" t="str">
        <f t="shared" si="20"/>
        <v/>
      </c>
      <c r="AN16" s="25" t="str">
        <f t="shared" si="21"/>
        <v/>
      </c>
      <c r="AO16" s="14" t="str">
        <f t="shared" si="22"/>
        <v/>
      </c>
      <c r="AP16" s="21" t="str">
        <f t="shared" si="23"/>
        <v/>
      </c>
      <c r="AQ16" s="14" t="str">
        <f t="shared" si="24"/>
        <v/>
      </c>
      <c r="AR16" s="21" t="str">
        <f t="shared" si="25"/>
        <v/>
      </c>
      <c r="AS16" s="29"/>
      <c r="AT16" s="135"/>
      <c r="AU16" s="11"/>
      <c r="AV16" s="14" t="str">
        <f t="shared" si="26"/>
        <v/>
      </c>
      <c r="AW16" s="21" t="str">
        <f t="shared" si="27"/>
        <v/>
      </c>
      <c r="AX16" s="14" t="str">
        <f t="shared" si="28"/>
        <v/>
      </c>
      <c r="AY16" s="21" t="str">
        <f t="shared" si="29"/>
        <v/>
      </c>
      <c r="AZ16" s="15"/>
    </row>
    <row r="17" spans="1:52" x14ac:dyDescent="0.25">
      <c r="A17" s="3" t="s">
        <v>77</v>
      </c>
      <c r="B17" s="2" t="s">
        <v>94</v>
      </c>
      <c r="C17" s="21" t="s">
        <v>30</v>
      </c>
      <c r="D17" s="22">
        <f t="shared" si="30"/>
        <v>15</v>
      </c>
      <c r="E17" s="22">
        <f t="shared" si="31"/>
        <v>15</v>
      </c>
      <c r="F17" s="22">
        <f t="shared" si="31"/>
        <v>0</v>
      </c>
      <c r="G17" s="29">
        <f t="shared" si="32"/>
        <v>4</v>
      </c>
      <c r="H17" s="136"/>
      <c r="I17" s="14" t="str">
        <f t="shared" si="0"/>
        <v/>
      </c>
      <c r="J17" s="25" t="str">
        <f t="shared" si="1"/>
        <v/>
      </c>
      <c r="K17" s="14" t="str">
        <f t="shared" si="2"/>
        <v/>
      </c>
      <c r="L17" s="21" t="str">
        <f t="shared" si="3"/>
        <v/>
      </c>
      <c r="M17" s="14" t="str">
        <f t="shared" si="4"/>
        <v/>
      </c>
      <c r="N17" s="21" t="str">
        <f t="shared" si="5"/>
        <v/>
      </c>
      <c r="O17" s="29"/>
      <c r="P17" s="135"/>
      <c r="Q17" s="11"/>
      <c r="R17" s="14" t="str">
        <f t="shared" si="6"/>
        <v/>
      </c>
      <c r="S17" s="21" t="str">
        <f t="shared" si="7"/>
        <v/>
      </c>
      <c r="T17" s="14" t="str">
        <f t="shared" si="8"/>
        <v/>
      </c>
      <c r="U17" s="21" t="str">
        <f t="shared" si="9"/>
        <v/>
      </c>
      <c r="V17" s="15"/>
      <c r="W17" s="136">
        <v>15</v>
      </c>
      <c r="X17" s="14">
        <f t="shared" si="10"/>
        <v>0.6</v>
      </c>
      <c r="Y17" s="25">
        <f t="shared" si="11"/>
        <v>9</v>
      </c>
      <c r="Z17" s="14">
        <f t="shared" si="12"/>
        <v>0.36</v>
      </c>
      <c r="AA17" s="21">
        <f t="shared" si="13"/>
        <v>1</v>
      </c>
      <c r="AB17" s="14">
        <f t="shared" si="14"/>
        <v>0.04</v>
      </c>
      <c r="AC17" s="21">
        <f t="shared" si="15"/>
        <v>25</v>
      </c>
      <c r="AD17" s="29">
        <v>1</v>
      </c>
      <c r="AE17" s="136">
        <v>15</v>
      </c>
      <c r="AF17" s="11"/>
      <c r="AG17" s="14">
        <f t="shared" si="16"/>
        <v>0.6</v>
      </c>
      <c r="AH17" s="21">
        <f t="shared" si="17"/>
        <v>60</v>
      </c>
      <c r="AI17" s="14">
        <f t="shared" si="18"/>
        <v>2.4</v>
      </c>
      <c r="AJ17" s="21">
        <f t="shared" si="19"/>
        <v>75</v>
      </c>
      <c r="AK17" s="15">
        <v>3</v>
      </c>
      <c r="AL17" s="136"/>
      <c r="AM17" s="14" t="str">
        <f t="shared" si="20"/>
        <v/>
      </c>
      <c r="AN17" s="25" t="str">
        <f t="shared" si="21"/>
        <v/>
      </c>
      <c r="AO17" s="14" t="str">
        <f t="shared" si="22"/>
        <v/>
      </c>
      <c r="AP17" s="21" t="str">
        <f t="shared" si="23"/>
        <v/>
      </c>
      <c r="AQ17" s="14" t="str">
        <f t="shared" si="24"/>
        <v/>
      </c>
      <c r="AR17" s="21" t="str">
        <f t="shared" si="25"/>
        <v/>
      </c>
      <c r="AS17" s="29"/>
      <c r="AT17" s="135"/>
      <c r="AU17" s="11"/>
      <c r="AV17" s="14" t="str">
        <f t="shared" si="26"/>
        <v/>
      </c>
      <c r="AW17" s="21" t="str">
        <f t="shared" si="27"/>
        <v/>
      </c>
      <c r="AX17" s="14" t="str">
        <f t="shared" si="28"/>
        <v/>
      </c>
      <c r="AY17" s="21" t="str">
        <f t="shared" si="29"/>
        <v/>
      </c>
      <c r="AZ17" s="15"/>
    </row>
    <row r="18" spans="1:52" x14ac:dyDescent="0.25">
      <c r="A18" s="3" t="s">
        <v>78</v>
      </c>
      <c r="B18" s="2" t="s">
        <v>95</v>
      </c>
      <c r="C18" s="21" t="s">
        <v>30</v>
      </c>
      <c r="D18" s="22">
        <f t="shared" si="30"/>
        <v>15</v>
      </c>
      <c r="E18" s="22">
        <f t="shared" si="31"/>
        <v>15</v>
      </c>
      <c r="F18" s="22">
        <f t="shared" si="31"/>
        <v>0</v>
      </c>
      <c r="G18" s="29">
        <f t="shared" si="32"/>
        <v>3</v>
      </c>
      <c r="H18" s="136"/>
      <c r="I18" s="14" t="str">
        <f t="shared" si="0"/>
        <v/>
      </c>
      <c r="J18" s="25" t="str">
        <f t="shared" si="1"/>
        <v/>
      </c>
      <c r="K18" s="14" t="str">
        <f t="shared" si="2"/>
        <v/>
      </c>
      <c r="L18" s="21" t="str">
        <f t="shared" si="3"/>
        <v/>
      </c>
      <c r="M18" s="14" t="str">
        <f t="shared" si="4"/>
        <v/>
      </c>
      <c r="N18" s="21" t="str">
        <f t="shared" si="5"/>
        <v/>
      </c>
      <c r="O18" s="29"/>
      <c r="P18" s="135"/>
      <c r="Q18" s="11"/>
      <c r="R18" s="14" t="str">
        <f t="shared" si="6"/>
        <v/>
      </c>
      <c r="S18" s="21" t="str">
        <f t="shared" si="7"/>
        <v/>
      </c>
      <c r="T18" s="14" t="str">
        <f t="shared" si="8"/>
        <v/>
      </c>
      <c r="U18" s="21" t="str">
        <f t="shared" si="9"/>
        <v/>
      </c>
      <c r="V18" s="15"/>
      <c r="W18" s="136"/>
      <c r="X18" s="14" t="str">
        <f t="shared" si="10"/>
        <v/>
      </c>
      <c r="Y18" s="25" t="str">
        <f t="shared" si="11"/>
        <v/>
      </c>
      <c r="Z18" s="14" t="str">
        <f t="shared" si="12"/>
        <v/>
      </c>
      <c r="AA18" s="21" t="str">
        <f t="shared" si="13"/>
        <v/>
      </c>
      <c r="AB18" s="14" t="str">
        <f t="shared" si="14"/>
        <v/>
      </c>
      <c r="AC18" s="21" t="str">
        <f t="shared" si="15"/>
        <v/>
      </c>
      <c r="AD18" s="29"/>
      <c r="AE18" s="136"/>
      <c r="AF18" s="11"/>
      <c r="AG18" s="14" t="str">
        <f t="shared" si="16"/>
        <v/>
      </c>
      <c r="AH18" s="21" t="str">
        <f t="shared" si="17"/>
        <v/>
      </c>
      <c r="AI18" s="14" t="str">
        <f t="shared" si="18"/>
        <v/>
      </c>
      <c r="AJ18" s="21" t="str">
        <f t="shared" si="19"/>
        <v/>
      </c>
      <c r="AK18" s="15"/>
      <c r="AL18" s="136">
        <v>15</v>
      </c>
      <c r="AM18" s="14">
        <f t="shared" si="20"/>
        <v>0.6</v>
      </c>
      <c r="AN18" s="25">
        <f t="shared" si="21"/>
        <v>9</v>
      </c>
      <c r="AO18" s="14">
        <f t="shared" si="22"/>
        <v>0.36</v>
      </c>
      <c r="AP18" s="21">
        <f t="shared" si="23"/>
        <v>1</v>
      </c>
      <c r="AQ18" s="14">
        <f t="shared" si="24"/>
        <v>0.04</v>
      </c>
      <c r="AR18" s="21">
        <f t="shared" si="25"/>
        <v>25</v>
      </c>
      <c r="AS18" s="29">
        <v>1</v>
      </c>
      <c r="AT18" s="135">
        <v>15</v>
      </c>
      <c r="AU18" s="11"/>
      <c r="AV18" s="14">
        <f t="shared" si="26"/>
        <v>0.6</v>
      </c>
      <c r="AW18" s="21">
        <f t="shared" si="27"/>
        <v>35</v>
      </c>
      <c r="AX18" s="14">
        <f t="shared" si="28"/>
        <v>1.4</v>
      </c>
      <c r="AY18" s="21">
        <f t="shared" si="29"/>
        <v>50</v>
      </c>
      <c r="AZ18" s="15">
        <v>2</v>
      </c>
    </row>
    <row r="19" spans="1:52" x14ac:dyDescent="0.25">
      <c r="A19" s="3" t="s">
        <v>79</v>
      </c>
      <c r="B19" s="2" t="s">
        <v>96</v>
      </c>
      <c r="C19" s="21">
        <v>5</v>
      </c>
      <c r="D19" s="22">
        <f t="shared" si="30"/>
        <v>15</v>
      </c>
      <c r="E19" s="22">
        <f t="shared" si="31"/>
        <v>15</v>
      </c>
      <c r="F19" s="22">
        <f t="shared" si="31"/>
        <v>0</v>
      </c>
      <c r="G19" s="29">
        <f t="shared" si="32"/>
        <v>2</v>
      </c>
      <c r="H19" s="136"/>
      <c r="I19" s="14" t="str">
        <f t="shared" si="0"/>
        <v/>
      </c>
      <c r="J19" s="25" t="str">
        <f t="shared" si="1"/>
        <v/>
      </c>
      <c r="K19" s="14" t="str">
        <f t="shared" si="2"/>
        <v/>
      </c>
      <c r="L19" s="21" t="str">
        <f t="shared" si="3"/>
        <v/>
      </c>
      <c r="M19" s="14" t="str">
        <f t="shared" si="4"/>
        <v/>
      </c>
      <c r="N19" s="21" t="str">
        <f t="shared" si="5"/>
        <v/>
      </c>
      <c r="O19" s="29"/>
      <c r="P19" s="135"/>
      <c r="Q19" s="11"/>
      <c r="R19" s="14" t="str">
        <f t="shared" si="6"/>
        <v/>
      </c>
      <c r="S19" s="21" t="str">
        <f t="shared" si="7"/>
        <v/>
      </c>
      <c r="T19" s="14" t="str">
        <f t="shared" si="8"/>
        <v/>
      </c>
      <c r="U19" s="21" t="str">
        <f t="shared" si="9"/>
        <v/>
      </c>
      <c r="V19" s="15"/>
      <c r="W19" s="136">
        <v>15</v>
      </c>
      <c r="X19" s="14">
        <f t="shared" si="10"/>
        <v>0.6</v>
      </c>
      <c r="Y19" s="25">
        <f t="shared" si="11"/>
        <v>9</v>
      </c>
      <c r="Z19" s="14">
        <f t="shared" si="12"/>
        <v>0.36</v>
      </c>
      <c r="AA19" s="21">
        <f t="shared" si="13"/>
        <v>1</v>
      </c>
      <c r="AB19" s="14">
        <f t="shared" si="14"/>
        <v>0.04</v>
      </c>
      <c r="AC19" s="21">
        <f t="shared" si="15"/>
        <v>25</v>
      </c>
      <c r="AD19" s="29">
        <v>1</v>
      </c>
      <c r="AE19" s="136">
        <v>15</v>
      </c>
      <c r="AF19" s="11"/>
      <c r="AG19" s="14">
        <f t="shared" si="16"/>
        <v>0.6</v>
      </c>
      <c r="AH19" s="21">
        <f t="shared" si="17"/>
        <v>10</v>
      </c>
      <c r="AI19" s="14">
        <f t="shared" si="18"/>
        <v>0.4</v>
      </c>
      <c r="AJ19" s="21">
        <f t="shared" si="19"/>
        <v>25</v>
      </c>
      <c r="AK19" s="15">
        <v>1</v>
      </c>
      <c r="AL19" s="136"/>
      <c r="AM19" s="14" t="str">
        <f t="shared" si="20"/>
        <v/>
      </c>
      <c r="AN19" s="25" t="str">
        <f t="shared" si="21"/>
        <v/>
      </c>
      <c r="AO19" s="14" t="str">
        <f t="shared" si="22"/>
        <v/>
      </c>
      <c r="AP19" s="21" t="str">
        <f t="shared" si="23"/>
        <v/>
      </c>
      <c r="AQ19" s="14" t="str">
        <f t="shared" si="24"/>
        <v/>
      </c>
      <c r="AR19" s="21" t="str">
        <f t="shared" si="25"/>
        <v/>
      </c>
      <c r="AS19" s="29"/>
      <c r="AT19" s="135"/>
      <c r="AU19" s="11"/>
      <c r="AV19" s="14" t="str">
        <f t="shared" si="26"/>
        <v/>
      </c>
      <c r="AW19" s="21" t="str">
        <f t="shared" si="27"/>
        <v/>
      </c>
      <c r="AX19" s="14" t="str">
        <f t="shared" si="28"/>
        <v/>
      </c>
      <c r="AY19" s="21" t="str">
        <f t="shared" si="29"/>
        <v/>
      </c>
      <c r="AZ19" s="15"/>
    </row>
    <row r="20" spans="1:52" x14ac:dyDescent="0.25">
      <c r="A20" s="3" t="s">
        <v>80</v>
      </c>
      <c r="B20" s="2" t="s">
        <v>97</v>
      </c>
      <c r="C20" s="21" t="s">
        <v>30</v>
      </c>
      <c r="D20" s="22">
        <f t="shared" si="30"/>
        <v>15</v>
      </c>
      <c r="E20" s="22">
        <f t="shared" si="31"/>
        <v>0</v>
      </c>
      <c r="F20" s="22">
        <f t="shared" si="31"/>
        <v>0</v>
      </c>
      <c r="G20" s="29">
        <f t="shared" si="32"/>
        <v>2</v>
      </c>
      <c r="H20" s="136">
        <v>15</v>
      </c>
      <c r="I20" s="14">
        <f t="shared" si="0"/>
        <v>0.6</v>
      </c>
      <c r="J20" s="25">
        <f t="shared" si="1"/>
        <v>9</v>
      </c>
      <c r="K20" s="14">
        <f t="shared" si="2"/>
        <v>0.36</v>
      </c>
      <c r="L20" s="21">
        <f t="shared" si="3"/>
        <v>26</v>
      </c>
      <c r="M20" s="14">
        <f t="shared" si="4"/>
        <v>1.04</v>
      </c>
      <c r="N20" s="21">
        <f t="shared" si="5"/>
        <v>50</v>
      </c>
      <c r="O20" s="29">
        <v>2</v>
      </c>
      <c r="P20" s="135"/>
      <c r="Q20" s="11"/>
      <c r="R20" s="14" t="str">
        <f t="shared" si="6"/>
        <v/>
      </c>
      <c r="S20" s="21" t="str">
        <f t="shared" si="7"/>
        <v/>
      </c>
      <c r="T20" s="14" t="str">
        <f t="shared" si="8"/>
        <v/>
      </c>
      <c r="U20" s="21" t="str">
        <f t="shared" si="9"/>
        <v/>
      </c>
      <c r="V20" s="15"/>
      <c r="W20" s="136"/>
      <c r="X20" s="14" t="str">
        <f t="shared" si="10"/>
        <v/>
      </c>
      <c r="Y20" s="25" t="str">
        <f t="shared" si="11"/>
        <v/>
      </c>
      <c r="Z20" s="14" t="str">
        <f t="shared" si="12"/>
        <v/>
      </c>
      <c r="AA20" s="21" t="str">
        <f t="shared" si="13"/>
        <v/>
      </c>
      <c r="AB20" s="14" t="str">
        <f t="shared" si="14"/>
        <v/>
      </c>
      <c r="AC20" s="21" t="str">
        <f t="shared" si="15"/>
        <v/>
      </c>
      <c r="AD20" s="29"/>
      <c r="AE20" s="136"/>
      <c r="AF20" s="11"/>
      <c r="AG20" s="14" t="str">
        <f t="shared" si="16"/>
        <v/>
      </c>
      <c r="AH20" s="21" t="str">
        <f t="shared" si="17"/>
        <v/>
      </c>
      <c r="AI20" s="14" t="str">
        <f t="shared" si="18"/>
        <v/>
      </c>
      <c r="AJ20" s="21" t="str">
        <f t="shared" si="19"/>
        <v/>
      </c>
      <c r="AK20" s="15"/>
      <c r="AL20" s="136"/>
      <c r="AM20" s="14" t="str">
        <f t="shared" si="20"/>
        <v/>
      </c>
      <c r="AN20" s="25" t="str">
        <f t="shared" si="21"/>
        <v/>
      </c>
      <c r="AO20" s="14" t="str">
        <f t="shared" si="22"/>
        <v/>
      </c>
      <c r="AP20" s="21" t="str">
        <f t="shared" si="23"/>
        <v/>
      </c>
      <c r="AQ20" s="14" t="str">
        <f t="shared" si="24"/>
        <v/>
      </c>
      <c r="AR20" s="21" t="str">
        <f t="shared" si="25"/>
        <v/>
      </c>
      <c r="AS20" s="29"/>
      <c r="AT20" s="135" t="s">
        <v>103</v>
      </c>
      <c r="AU20" s="11"/>
      <c r="AV20" s="14" t="str">
        <f t="shared" si="26"/>
        <v/>
      </c>
      <c r="AW20" s="21" t="str">
        <f t="shared" si="27"/>
        <v/>
      </c>
      <c r="AX20" s="14" t="str">
        <f t="shared" si="28"/>
        <v/>
      </c>
      <c r="AY20" s="21" t="str">
        <f t="shared" si="29"/>
        <v/>
      </c>
      <c r="AZ20" s="15"/>
    </row>
    <row r="21" spans="1:52" x14ac:dyDescent="0.25">
      <c r="A21" s="3" t="s">
        <v>81</v>
      </c>
      <c r="B21" s="2" t="s">
        <v>98</v>
      </c>
      <c r="C21" s="21" t="s">
        <v>30</v>
      </c>
      <c r="D21" s="22">
        <f t="shared" si="30"/>
        <v>15</v>
      </c>
      <c r="E21" s="22">
        <f t="shared" si="31"/>
        <v>0</v>
      </c>
      <c r="F21" s="22">
        <f t="shared" si="31"/>
        <v>0</v>
      </c>
      <c r="G21" s="29">
        <f t="shared" si="32"/>
        <v>2</v>
      </c>
      <c r="H21" s="136"/>
      <c r="I21" s="14" t="str">
        <f t="shared" si="0"/>
        <v/>
      </c>
      <c r="J21" s="25" t="str">
        <f t="shared" si="1"/>
        <v/>
      </c>
      <c r="K21" s="14" t="str">
        <f t="shared" si="2"/>
        <v/>
      </c>
      <c r="L21" s="21" t="str">
        <f t="shared" si="3"/>
        <v/>
      </c>
      <c r="M21" s="14" t="str">
        <f t="shared" si="4"/>
        <v/>
      </c>
      <c r="N21" s="21" t="str">
        <f t="shared" si="5"/>
        <v/>
      </c>
      <c r="O21" s="29"/>
      <c r="P21" s="135"/>
      <c r="Q21" s="11"/>
      <c r="R21" s="14" t="str">
        <f t="shared" si="6"/>
        <v/>
      </c>
      <c r="S21" s="21" t="str">
        <f t="shared" si="7"/>
        <v/>
      </c>
      <c r="T21" s="14" t="str">
        <f t="shared" si="8"/>
        <v/>
      </c>
      <c r="U21" s="21" t="str">
        <f t="shared" si="9"/>
        <v/>
      </c>
      <c r="V21" s="15"/>
      <c r="W21" s="136">
        <v>15</v>
      </c>
      <c r="X21" s="14">
        <f t="shared" si="10"/>
        <v>0.6</v>
      </c>
      <c r="Y21" s="25">
        <f t="shared" si="11"/>
        <v>9</v>
      </c>
      <c r="Z21" s="14">
        <f t="shared" si="12"/>
        <v>0.36</v>
      </c>
      <c r="AA21" s="21">
        <f t="shared" si="13"/>
        <v>26</v>
      </c>
      <c r="AB21" s="14">
        <f t="shared" si="14"/>
        <v>1.04</v>
      </c>
      <c r="AC21" s="21">
        <f t="shared" si="15"/>
        <v>50</v>
      </c>
      <c r="AD21" s="29">
        <v>2</v>
      </c>
      <c r="AE21" s="136" t="s">
        <v>103</v>
      </c>
      <c r="AF21" s="11"/>
      <c r="AG21" s="14" t="str">
        <f t="shared" si="16"/>
        <v/>
      </c>
      <c r="AH21" s="21" t="str">
        <f t="shared" si="17"/>
        <v/>
      </c>
      <c r="AI21" s="14" t="str">
        <f t="shared" si="18"/>
        <v/>
      </c>
      <c r="AJ21" s="21" t="str">
        <f t="shared" si="19"/>
        <v/>
      </c>
      <c r="AK21" s="15"/>
      <c r="AL21" s="136"/>
      <c r="AM21" s="14" t="str">
        <f t="shared" si="20"/>
        <v/>
      </c>
      <c r="AN21" s="25" t="str">
        <f t="shared" si="21"/>
        <v/>
      </c>
      <c r="AO21" s="14" t="str">
        <f t="shared" si="22"/>
        <v/>
      </c>
      <c r="AP21" s="21" t="str">
        <f t="shared" si="23"/>
        <v/>
      </c>
      <c r="AQ21" s="14" t="str">
        <f t="shared" si="24"/>
        <v/>
      </c>
      <c r="AR21" s="21" t="str">
        <f t="shared" si="25"/>
        <v/>
      </c>
      <c r="AS21" s="29"/>
      <c r="AT21" s="135"/>
      <c r="AU21" s="11"/>
      <c r="AV21" s="14" t="str">
        <f t="shared" si="26"/>
        <v/>
      </c>
      <c r="AW21" s="21" t="str">
        <f t="shared" si="27"/>
        <v/>
      </c>
      <c r="AX21" s="14" t="str">
        <f t="shared" si="28"/>
        <v/>
      </c>
      <c r="AY21" s="21" t="str">
        <f t="shared" si="29"/>
        <v/>
      </c>
      <c r="AZ21" s="15"/>
    </row>
    <row r="22" spans="1:52" x14ac:dyDescent="0.25">
      <c r="A22" s="3" t="s">
        <v>82</v>
      </c>
      <c r="B22" s="2" t="s">
        <v>99</v>
      </c>
      <c r="C22" s="21">
        <v>5</v>
      </c>
      <c r="D22" s="22">
        <f t="shared" si="30"/>
        <v>15</v>
      </c>
      <c r="E22" s="22">
        <f t="shared" si="31"/>
        <v>15</v>
      </c>
      <c r="F22" s="22">
        <f t="shared" si="31"/>
        <v>0</v>
      </c>
      <c r="G22" s="29">
        <f t="shared" si="32"/>
        <v>4</v>
      </c>
      <c r="H22" s="136"/>
      <c r="I22" s="14" t="str">
        <f t="shared" si="0"/>
        <v/>
      </c>
      <c r="J22" s="25" t="str">
        <f t="shared" si="1"/>
        <v/>
      </c>
      <c r="K22" s="14" t="str">
        <f t="shared" si="2"/>
        <v/>
      </c>
      <c r="L22" s="21" t="str">
        <f t="shared" si="3"/>
        <v/>
      </c>
      <c r="M22" s="14" t="str">
        <f t="shared" si="4"/>
        <v/>
      </c>
      <c r="N22" s="21" t="str">
        <f t="shared" si="5"/>
        <v/>
      </c>
      <c r="O22" s="29"/>
      <c r="P22" s="135"/>
      <c r="Q22" s="11"/>
      <c r="R22" s="14" t="str">
        <f t="shared" si="6"/>
        <v/>
      </c>
      <c r="S22" s="21" t="str">
        <f t="shared" si="7"/>
        <v/>
      </c>
      <c r="T22" s="14" t="str">
        <f t="shared" si="8"/>
        <v/>
      </c>
      <c r="U22" s="21" t="str">
        <f t="shared" si="9"/>
        <v/>
      </c>
      <c r="V22" s="15"/>
      <c r="W22" s="136">
        <v>15</v>
      </c>
      <c r="X22" s="14">
        <f t="shared" si="10"/>
        <v>0.6</v>
      </c>
      <c r="Y22" s="25">
        <f t="shared" si="11"/>
        <v>9</v>
      </c>
      <c r="Z22" s="14">
        <f t="shared" si="12"/>
        <v>0.36</v>
      </c>
      <c r="AA22" s="21">
        <f t="shared" si="13"/>
        <v>26</v>
      </c>
      <c r="AB22" s="14">
        <f t="shared" si="14"/>
        <v>1.04</v>
      </c>
      <c r="AC22" s="21">
        <f t="shared" si="15"/>
        <v>50</v>
      </c>
      <c r="AD22" s="29">
        <v>2</v>
      </c>
      <c r="AE22" s="136">
        <v>15</v>
      </c>
      <c r="AF22" s="11"/>
      <c r="AG22" s="14">
        <f t="shared" si="16"/>
        <v>0.6</v>
      </c>
      <c r="AH22" s="21">
        <f t="shared" si="17"/>
        <v>35</v>
      </c>
      <c r="AI22" s="14">
        <f t="shared" si="18"/>
        <v>1.4</v>
      </c>
      <c r="AJ22" s="21">
        <f t="shared" si="19"/>
        <v>50</v>
      </c>
      <c r="AK22" s="15">
        <v>2</v>
      </c>
      <c r="AL22" s="136"/>
      <c r="AM22" s="14" t="str">
        <f t="shared" si="20"/>
        <v/>
      </c>
      <c r="AN22" s="25" t="str">
        <f t="shared" si="21"/>
        <v/>
      </c>
      <c r="AO22" s="14" t="str">
        <f t="shared" si="22"/>
        <v/>
      </c>
      <c r="AP22" s="21" t="str">
        <f t="shared" si="23"/>
        <v/>
      </c>
      <c r="AQ22" s="14" t="str">
        <f t="shared" si="24"/>
        <v/>
      </c>
      <c r="AR22" s="21" t="str">
        <f t="shared" si="25"/>
        <v/>
      </c>
      <c r="AS22" s="29"/>
      <c r="AT22" s="135"/>
      <c r="AU22" s="11"/>
      <c r="AV22" s="14" t="str">
        <f t="shared" si="26"/>
        <v/>
      </c>
      <c r="AW22" s="21" t="str">
        <f t="shared" si="27"/>
        <v/>
      </c>
      <c r="AX22" s="14" t="str">
        <f t="shared" si="28"/>
        <v/>
      </c>
      <c r="AY22" s="21" t="str">
        <f t="shared" si="29"/>
        <v/>
      </c>
      <c r="AZ22" s="15"/>
    </row>
    <row r="23" spans="1:52" x14ac:dyDescent="0.25">
      <c r="A23" s="3" t="s">
        <v>83</v>
      </c>
      <c r="B23" s="2" t="s">
        <v>116</v>
      </c>
      <c r="C23" s="21" t="s">
        <v>30</v>
      </c>
      <c r="D23" s="22">
        <f t="shared" si="30"/>
        <v>15</v>
      </c>
      <c r="E23" s="22">
        <f t="shared" si="31"/>
        <v>15</v>
      </c>
      <c r="F23" s="22">
        <f t="shared" si="31"/>
        <v>0</v>
      </c>
      <c r="G23" s="29">
        <f t="shared" si="32"/>
        <v>3</v>
      </c>
      <c r="H23" s="136"/>
      <c r="I23" s="14" t="str">
        <f t="shared" si="0"/>
        <v/>
      </c>
      <c r="J23" s="25" t="str">
        <f t="shared" si="1"/>
        <v/>
      </c>
      <c r="K23" s="14" t="str">
        <f t="shared" si="2"/>
        <v/>
      </c>
      <c r="L23" s="21" t="str">
        <f t="shared" si="3"/>
        <v/>
      </c>
      <c r="M23" s="14" t="str">
        <f t="shared" si="4"/>
        <v/>
      </c>
      <c r="N23" s="21" t="str">
        <f t="shared" si="5"/>
        <v/>
      </c>
      <c r="O23" s="29"/>
      <c r="P23" s="135"/>
      <c r="Q23" s="11"/>
      <c r="R23" s="14" t="str">
        <f t="shared" si="6"/>
        <v/>
      </c>
      <c r="S23" s="21" t="str">
        <f t="shared" si="7"/>
        <v/>
      </c>
      <c r="T23" s="14" t="str">
        <f t="shared" si="8"/>
        <v/>
      </c>
      <c r="U23" s="21" t="str">
        <f t="shared" si="9"/>
        <v/>
      </c>
      <c r="V23" s="15"/>
      <c r="W23" s="136"/>
      <c r="X23" s="14" t="str">
        <f t="shared" si="10"/>
        <v/>
      </c>
      <c r="Y23" s="25" t="str">
        <f t="shared" si="11"/>
        <v/>
      </c>
      <c r="Z23" s="14" t="str">
        <f t="shared" si="12"/>
        <v/>
      </c>
      <c r="AA23" s="21" t="str">
        <f t="shared" si="13"/>
        <v/>
      </c>
      <c r="AB23" s="14" t="str">
        <f t="shared" si="14"/>
        <v/>
      </c>
      <c r="AC23" s="21" t="str">
        <f t="shared" si="15"/>
        <v/>
      </c>
      <c r="AD23" s="29"/>
      <c r="AE23" s="136"/>
      <c r="AF23" s="11"/>
      <c r="AG23" s="14" t="str">
        <f t="shared" si="16"/>
        <v/>
      </c>
      <c r="AH23" s="21" t="str">
        <f t="shared" si="17"/>
        <v/>
      </c>
      <c r="AI23" s="14" t="str">
        <f t="shared" si="18"/>
        <v/>
      </c>
      <c r="AJ23" s="21" t="str">
        <f t="shared" si="19"/>
        <v/>
      </c>
      <c r="AK23" s="15"/>
      <c r="AL23" s="136">
        <v>15</v>
      </c>
      <c r="AM23" s="14">
        <f t="shared" si="20"/>
        <v>0.6</v>
      </c>
      <c r="AN23" s="25">
        <f t="shared" si="21"/>
        <v>9</v>
      </c>
      <c r="AO23" s="14">
        <f t="shared" si="22"/>
        <v>0.36</v>
      </c>
      <c r="AP23" s="21">
        <f t="shared" si="23"/>
        <v>1</v>
      </c>
      <c r="AQ23" s="14">
        <f t="shared" si="24"/>
        <v>0.04</v>
      </c>
      <c r="AR23" s="21">
        <f t="shared" si="25"/>
        <v>25</v>
      </c>
      <c r="AS23" s="29">
        <v>1</v>
      </c>
      <c r="AT23" s="135">
        <v>15</v>
      </c>
      <c r="AU23" s="11"/>
      <c r="AV23" s="14">
        <f t="shared" si="26"/>
        <v>0.6</v>
      </c>
      <c r="AW23" s="21">
        <f t="shared" si="27"/>
        <v>35</v>
      </c>
      <c r="AX23" s="14">
        <f t="shared" si="28"/>
        <v>1.4</v>
      </c>
      <c r="AY23" s="21">
        <f t="shared" si="29"/>
        <v>50</v>
      </c>
      <c r="AZ23" s="15">
        <v>2</v>
      </c>
    </row>
    <row r="24" spans="1:52" x14ac:dyDescent="0.25">
      <c r="A24" s="3" t="s">
        <v>84</v>
      </c>
      <c r="B24" s="2" t="s">
        <v>100</v>
      </c>
      <c r="C24" s="21">
        <v>6</v>
      </c>
      <c r="D24" s="22">
        <f t="shared" si="30"/>
        <v>15</v>
      </c>
      <c r="E24" s="22">
        <f t="shared" si="31"/>
        <v>15</v>
      </c>
      <c r="F24" s="22">
        <f t="shared" si="31"/>
        <v>0</v>
      </c>
      <c r="G24" s="29">
        <f t="shared" si="32"/>
        <v>3</v>
      </c>
      <c r="H24" s="136"/>
      <c r="I24" s="14" t="str">
        <f t="shared" si="0"/>
        <v/>
      </c>
      <c r="J24" s="25" t="str">
        <f t="shared" si="1"/>
        <v/>
      </c>
      <c r="K24" s="14" t="str">
        <f t="shared" si="2"/>
        <v/>
      </c>
      <c r="L24" s="21" t="str">
        <f t="shared" si="3"/>
        <v/>
      </c>
      <c r="M24" s="14" t="str">
        <f t="shared" si="4"/>
        <v/>
      </c>
      <c r="N24" s="21" t="str">
        <f t="shared" si="5"/>
        <v/>
      </c>
      <c r="O24" s="29"/>
      <c r="P24" s="135"/>
      <c r="Q24" s="11"/>
      <c r="R24" s="14" t="str">
        <f t="shared" si="6"/>
        <v/>
      </c>
      <c r="S24" s="21" t="str">
        <f t="shared" si="7"/>
        <v/>
      </c>
      <c r="T24" s="14" t="str">
        <f t="shared" si="8"/>
        <v/>
      </c>
      <c r="U24" s="21" t="str">
        <f t="shared" si="9"/>
        <v/>
      </c>
      <c r="V24" s="15"/>
      <c r="W24" s="136"/>
      <c r="X24" s="14" t="str">
        <f t="shared" si="10"/>
        <v/>
      </c>
      <c r="Y24" s="25" t="str">
        <f t="shared" si="11"/>
        <v/>
      </c>
      <c r="Z24" s="14" t="str">
        <f t="shared" si="12"/>
        <v/>
      </c>
      <c r="AA24" s="21" t="str">
        <f t="shared" si="13"/>
        <v/>
      </c>
      <c r="AB24" s="14" t="str">
        <f t="shared" si="14"/>
        <v/>
      </c>
      <c r="AC24" s="21" t="str">
        <f t="shared" si="15"/>
        <v/>
      </c>
      <c r="AD24" s="29"/>
      <c r="AE24" s="136"/>
      <c r="AF24" s="11"/>
      <c r="AG24" s="14" t="str">
        <f t="shared" si="16"/>
        <v/>
      </c>
      <c r="AH24" s="21" t="str">
        <f t="shared" si="17"/>
        <v/>
      </c>
      <c r="AI24" s="14" t="str">
        <f t="shared" si="18"/>
        <v/>
      </c>
      <c r="AJ24" s="21" t="str">
        <f t="shared" si="19"/>
        <v/>
      </c>
      <c r="AK24" s="15"/>
      <c r="AL24" s="136">
        <v>15</v>
      </c>
      <c r="AM24" s="14">
        <f t="shared" si="20"/>
        <v>0.6</v>
      </c>
      <c r="AN24" s="25">
        <f t="shared" si="21"/>
        <v>9</v>
      </c>
      <c r="AO24" s="14">
        <f t="shared" si="22"/>
        <v>0.36</v>
      </c>
      <c r="AP24" s="21">
        <f t="shared" si="23"/>
        <v>26</v>
      </c>
      <c r="AQ24" s="14">
        <f t="shared" si="24"/>
        <v>1.04</v>
      </c>
      <c r="AR24" s="21">
        <f t="shared" si="25"/>
        <v>50</v>
      </c>
      <c r="AS24" s="29">
        <v>2</v>
      </c>
      <c r="AT24" s="135">
        <v>15</v>
      </c>
      <c r="AU24" s="11"/>
      <c r="AV24" s="14">
        <f t="shared" si="26"/>
        <v>0.6</v>
      </c>
      <c r="AW24" s="21">
        <f t="shared" si="27"/>
        <v>10</v>
      </c>
      <c r="AX24" s="14">
        <f t="shared" si="28"/>
        <v>0.4</v>
      </c>
      <c r="AY24" s="21">
        <f t="shared" si="29"/>
        <v>25</v>
      </c>
      <c r="AZ24" s="15">
        <v>1</v>
      </c>
    </row>
    <row r="25" spans="1:52" x14ac:dyDescent="0.25">
      <c r="A25" s="3" t="s">
        <v>85</v>
      </c>
      <c r="B25" s="2" t="s">
        <v>101</v>
      </c>
      <c r="C25" s="21" t="s">
        <v>30</v>
      </c>
      <c r="D25" s="22">
        <f t="shared" si="30"/>
        <v>30</v>
      </c>
      <c r="E25" s="22">
        <f t="shared" si="31"/>
        <v>0</v>
      </c>
      <c r="F25" s="22">
        <f t="shared" si="31"/>
        <v>0</v>
      </c>
      <c r="G25" s="29">
        <f t="shared" si="32"/>
        <v>3</v>
      </c>
      <c r="H25" s="136"/>
      <c r="I25" s="14" t="str">
        <f t="shared" si="0"/>
        <v/>
      </c>
      <c r="J25" s="25" t="str">
        <f t="shared" si="1"/>
        <v/>
      </c>
      <c r="K25" s="14" t="str">
        <f t="shared" si="2"/>
        <v/>
      </c>
      <c r="L25" s="21" t="str">
        <f t="shared" si="3"/>
        <v/>
      </c>
      <c r="M25" s="14" t="str">
        <f t="shared" si="4"/>
        <v/>
      </c>
      <c r="N25" s="21" t="str">
        <f t="shared" si="5"/>
        <v/>
      </c>
      <c r="O25" s="29"/>
      <c r="P25" s="135"/>
      <c r="Q25" s="11"/>
      <c r="R25" s="14" t="str">
        <f t="shared" si="6"/>
        <v/>
      </c>
      <c r="S25" s="21" t="str">
        <f t="shared" si="7"/>
        <v/>
      </c>
      <c r="T25" s="14" t="str">
        <f t="shared" si="8"/>
        <v/>
      </c>
      <c r="U25" s="21" t="str">
        <f t="shared" si="9"/>
        <v/>
      </c>
      <c r="V25" s="15"/>
      <c r="W25" s="136"/>
      <c r="X25" s="14" t="str">
        <f t="shared" si="10"/>
        <v/>
      </c>
      <c r="Y25" s="25" t="str">
        <f t="shared" si="11"/>
        <v/>
      </c>
      <c r="Z25" s="14" t="str">
        <f t="shared" si="12"/>
        <v/>
      </c>
      <c r="AA25" s="21" t="str">
        <f t="shared" si="13"/>
        <v/>
      </c>
      <c r="AB25" s="14" t="str">
        <f t="shared" si="14"/>
        <v/>
      </c>
      <c r="AC25" s="21" t="str">
        <f t="shared" si="15"/>
        <v/>
      </c>
      <c r="AD25" s="29"/>
      <c r="AE25" s="136"/>
      <c r="AF25" s="11"/>
      <c r="AG25" s="14" t="str">
        <f t="shared" si="16"/>
        <v/>
      </c>
      <c r="AH25" s="21" t="str">
        <f t="shared" si="17"/>
        <v/>
      </c>
      <c r="AI25" s="14" t="str">
        <f t="shared" si="18"/>
        <v/>
      </c>
      <c r="AJ25" s="21" t="str">
        <f t="shared" si="19"/>
        <v/>
      </c>
      <c r="AK25" s="15"/>
      <c r="AL25" s="136">
        <v>30</v>
      </c>
      <c r="AM25" s="14">
        <f t="shared" si="20"/>
        <v>1.2</v>
      </c>
      <c r="AN25" s="25">
        <f t="shared" si="21"/>
        <v>18</v>
      </c>
      <c r="AO25" s="14">
        <f t="shared" si="22"/>
        <v>0.72</v>
      </c>
      <c r="AP25" s="21">
        <f t="shared" si="23"/>
        <v>27</v>
      </c>
      <c r="AQ25" s="14">
        <f t="shared" si="24"/>
        <v>1.08</v>
      </c>
      <c r="AR25" s="21">
        <f t="shared" si="25"/>
        <v>75</v>
      </c>
      <c r="AS25" s="29">
        <v>3</v>
      </c>
      <c r="AT25" s="135" t="s">
        <v>103</v>
      </c>
      <c r="AU25" s="11"/>
      <c r="AV25" s="14" t="str">
        <f t="shared" si="26"/>
        <v/>
      </c>
      <c r="AW25" s="21" t="str">
        <f t="shared" si="27"/>
        <v/>
      </c>
      <c r="AX25" s="14" t="str">
        <f t="shared" si="28"/>
        <v/>
      </c>
      <c r="AY25" s="21" t="str">
        <f t="shared" si="29"/>
        <v/>
      </c>
      <c r="AZ25" s="15"/>
    </row>
    <row r="26" spans="1:52" ht="16.5" thickBot="1" x14ac:dyDescent="0.3">
      <c r="A26" s="3" t="s">
        <v>86</v>
      </c>
      <c r="B26" s="2" t="s">
        <v>102</v>
      </c>
      <c r="C26" s="21" t="s">
        <v>30</v>
      </c>
      <c r="D26" s="22">
        <f t="shared" si="30"/>
        <v>15</v>
      </c>
      <c r="E26" s="22">
        <f t="shared" si="31"/>
        <v>0</v>
      </c>
      <c r="F26" s="22">
        <f t="shared" si="31"/>
        <v>0</v>
      </c>
      <c r="G26" s="29">
        <f t="shared" si="32"/>
        <v>3</v>
      </c>
      <c r="H26" s="136"/>
      <c r="I26" s="14" t="str">
        <f t="shared" si="0"/>
        <v/>
      </c>
      <c r="J26" s="25" t="str">
        <f t="shared" si="1"/>
        <v/>
      </c>
      <c r="K26" s="14" t="str">
        <f t="shared" si="2"/>
        <v/>
      </c>
      <c r="L26" s="21" t="str">
        <f t="shared" si="3"/>
        <v/>
      </c>
      <c r="M26" s="14" t="str">
        <f t="shared" si="4"/>
        <v/>
      </c>
      <c r="N26" s="21" t="str">
        <f t="shared" si="5"/>
        <v/>
      </c>
      <c r="O26" s="29"/>
      <c r="P26" s="135"/>
      <c r="Q26" s="11"/>
      <c r="R26" s="14" t="str">
        <f t="shared" si="6"/>
        <v/>
      </c>
      <c r="S26" s="21" t="str">
        <f t="shared" si="7"/>
        <v/>
      </c>
      <c r="T26" s="14" t="str">
        <f t="shared" si="8"/>
        <v/>
      </c>
      <c r="U26" s="21" t="str">
        <f t="shared" si="9"/>
        <v/>
      </c>
      <c r="V26" s="15"/>
      <c r="W26" s="136">
        <v>15</v>
      </c>
      <c r="X26" s="14">
        <f t="shared" si="10"/>
        <v>0.6</v>
      </c>
      <c r="Y26" s="25">
        <f t="shared" si="11"/>
        <v>9</v>
      </c>
      <c r="Z26" s="14">
        <f t="shared" si="12"/>
        <v>0.36</v>
      </c>
      <c r="AA26" s="21">
        <f t="shared" si="13"/>
        <v>51</v>
      </c>
      <c r="AB26" s="14">
        <f t="shared" si="14"/>
        <v>2.04</v>
      </c>
      <c r="AC26" s="21">
        <f t="shared" si="15"/>
        <v>75</v>
      </c>
      <c r="AD26" s="29">
        <v>3</v>
      </c>
      <c r="AE26" s="136"/>
      <c r="AF26" s="11"/>
      <c r="AG26" s="14" t="str">
        <f t="shared" si="16"/>
        <v/>
      </c>
      <c r="AH26" s="21" t="str">
        <f t="shared" si="17"/>
        <v/>
      </c>
      <c r="AI26" s="14" t="str">
        <f t="shared" si="18"/>
        <v/>
      </c>
      <c r="AJ26" s="21" t="str">
        <f t="shared" si="19"/>
        <v/>
      </c>
      <c r="AK26" s="15"/>
      <c r="AL26" s="136"/>
      <c r="AM26" s="14" t="str">
        <f t="shared" si="20"/>
        <v/>
      </c>
      <c r="AN26" s="25" t="str">
        <f t="shared" si="21"/>
        <v/>
      </c>
      <c r="AO26" s="14" t="str">
        <f t="shared" si="22"/>
        <v/>
      </c>
      <c r="AP26" s="21" t="str">
        <f t="shared" si="23"/>
        <v/>
      </c>
      <c r="AQ26" s="14" t="str">
        <f t="shared" si="24"/>
        <v/>
      </c>
      <c r="AR26" s="21" t="str">
        <f t="shared" si="25"/>
        <v/>
      </c>
      <c r="AS26" s="29"/>
      <c r="AT26" s="135"/>
      <c r="AU26" s="11"/>
      <c r="AV26" s="14" t="str">
        <f t="shared" si="26"/>
        <v/>
      </c>
      <c r="AW26" s="21" t="str">
        <f t="shared" si="27"/>
        <v/>
      </c>
      <c r="AX26" s="14" t="str">
        <f t="shared" si="28"/>
        <v/>
      </c>
      <c r="AY26" s="21" t="str">
        <f t="shared" si="29"/>
        <v/>
      </c>
      <c r="AZ26" s="15"/>
    </row>
    <row r="27" spans="1:52" ht="17.45" customHeight="1" thickTop="1" thickBot="1" x14ac:dyDescent="0.3">
      <c r="A27" s="208" t="s">
        <v>14</v>
      </c>
      <c r="B27" s="209"/>
      <c r="C27" s="210"/>
      <c r="D27" s="12">
        <f t="shared" si="30"/>
        <v>195</v>
      </c>
      <c r="E27" s="12">
        <f t="shared" si="31"/>
        <v>180</v>
      </c>
      <c r="F27" s="12">
        <f t="shared" si="31"/>
        <v>0</v>
      </c>
      <c r="G27" s="20">
        <f t="shared" si="32"/>
        <v>44</v>
      </c>
      <c r="H27" s="18">
        <f t="shared" ref="H27:AZ27" si="33">SUM(H14:H26)</f>
        <v>30</v>
      </c>
      <c r="I27" s="16">
        <f t="shared" si="33"/>
        <v>1.2</v>
      </c>
      <c r="J27" s="31">
        <f t="shared" si="33"/>
        <v>18</v>
      </c>
      <c r="K27" s="16">
        <f t="shared" si="33"/>
        <v>0.72</v>
      </c>
      <c r="L27" s="139">
        <f t="shared" si="33"/>
        <v>27</v>
      </c>
      <c r="M27" s="16">
        <f t="shared" si="33"/>
        <v>1.08</v>
      </c>
      <c r="N27" s="139">
        <f t="shared" si="33"/>
        <v>75</v>
      </c>
      <c r="O27" s="32">
        <f t="shared" si="33"/>
        <v>3</v>
      </c>
      <c r="P27" s="138">
        <f t="shared" si="33"/>
        <v>30</v>
      </c>
      <c r="Q27" s="12">
        <f t="shared" si="33"/>
        <v>0</v>
      </c>
      <c r="R27" s="16">
        <f t="shared" si="33"/>
        <v>1.2</v>
      </c>
      <c r="S27" s="139">
        <f t="shared" si="33"/>
        <v>20</v>
      </c>
      <c r="T27" s="16">
        <f t="shared" si="33"/>
        <v>0.8</v>
      </c>
      <c r="U27" s="139">
        <f t="shared" si="33"/>
        <v>50</v>
      </c>
      <c r="V27" s="32">
        <f t="shared" si="33"/>
        <v>2</v>
      </c>
      <c r="W27" s="18">
        <f t="shared" si="33"/>
        <v>75</v>
      </c>
      <c r="X27" s="16">
        <f t="shared" si="33"/>
        <v>3</v>
      </c>
      <c r="Y27" s="31">
        <f t="shared" si="33"/>
        <v>45</v>
      </c>
      <c r="Z27" s="16">
        <f t="shared" si="33"/>
        <v>1.7999999999999998</v>
      </c>
      <c r="AA27" s="139">
        <f t="shared" si="33"/>
        <v>105</v>
      </c>
      <c r="AB27" s="16">
        <f t="shared" si="33"/>
        <v>4.2</v>
      </c>
      <c r="AC27" s="139">
        <f t="shared" si="33"/>
        <v>225</v>
      </c>
      <c r="AD27" s="34">
        <f t="shared" si="33"/>
        <v>9</v>
      </c>
      <c r="AE27" s="138">
        <f t="shared" si="33"/>
        <v>60</v>
      </c>
      <c r="AF27" s="12">
        <f t="shared" si="33"/>
        <v>0</v>
      </c>
      <c r="AG27" s="16">
        <f t="shared" si="33"/>
        <v>2.4</v>
      </c>
      <c r="AH27" s="139">
        <f t="shared" si="33"/>
        <v>115</v>
      </c>
      <c r="AI27" s="16">
        <f t="shared" si="33"/>
        <v>4.5999999999999996</v>
      </c>
      <c r="AJ27" s="139">
        <f t="shared" si="33"/>
        <v>175</v>
      </c>
      <c r="AK27" s="32">
        <f t="shared" si="33"/>
        <v>7</v>
      </c>
      <c r="AL27" s="18">
        <f t="shared" si="33"/>
        <v>90</v>
      </c>
      <c r="AM27" s="16">
        <f t="shared" si="33"/>
        <v>3.5999999999999996</v>
      </c>
      <c r="AN27" s="31">
        <f t="shared" si="33"/>
        <v>54</v>
      </c>
      <c r="AO27" s="16">
        <f t="shared" si="33"/>
        <v>2.16</v>
      </c>
      <c r="AP27" s="139">
        <f t="shared" si="33"/>
        <v>81</v>
      </c>
      <c r="AQ27" s="16">
        <f t="shared" si="33"/>
        <v>3.24</v>
      </c>
      <c r="AR27" s="139">
        <f t="shared" si="33"/>
        <v>225</v>
      </c>
      <c r="AS27" s="32">
        <f t="shared" si="33"/>
        <v>9</v>
      </c>
      <c r="AT27" s="138">
        <f t="shared" si="33"/>
        <v>90</v>
      </c>
      <c r="AU27" s="12">
        <f t="shared" si="33"/>
        <v>0</v>
      </c>
      <c r="AV27" s="16">
        <f t="shared" si="33"/>
        <v>3.6</v>
      </c>
      <c r="AW27" s="139">
        <f t="shared" si="33"/>
        <v>260</v>
      </c>
      <c r="AX27" s="16">
        <f t="shared" si="33"/>
        <v>10.4</v>
      </c>
      <c r="AY27" s="139">
        <f t="shared" si="33"/>
        <v>350</v>
      </c>
      <c r="AZ27" s="32">
        <f t="shared" si="33"/>
        <v>14</v>
      </c>
    </row>
    <row r="28" spans="1:52" ht="17.45" customHeight="1" thickTop="1" thickBot="1" x14ac:dyDescent="0.3">
      <c r="A28" s="196" t="s">
        <v>19</v>
      </c>
      <c r="B28" s="197"/>
      <c r="C28" s="198"/>
      <c r="D28" s="35">
        <f>D12+D27</f>
        <v>900</v>
      </c>
      <c r="E28" s="35">
        <f t="shared" ref="E28:AZ28" si="34">E12+E27</f>
        <v>870</v>
      </c>
      <c r="F28" s="23">
        <f t="shared" si="34"/>
        <v>15</v>
      </c>
      <c r="G28" s="17">
        <f t="shared" si="34"/>
        <v>180</v>
      </c>
      <c r="H28" s="26">
        <f t="shared" si="34"/>
        <v>165</v>
      </c>
      <c r="I28" s="19">
        <f t="shared" si="34"/>
        <v>6.6</v>
      </c>
      <c r="J28" s="30">
        <f t="shared" si="34"/>
        <v>85.5</v>
      </c>
      <c r="K28" s="19">
        <f t="shared" si="34"/>
        <v>3.42</v>
      </c>
      <c r="L28" s="5">
        <f t="shared" si="34"/>
        <v>274.5</v>
      </c>
      <c r="M28" s="19">
        <f t="shared" si="34"/>
        <v>10.98</v>
      </c>
      <c r="N28" s="5">
        <f t="shared" si="34"/>
        <v>525</v>
      </c>
      <c r="O28" s="33">
        <f t="shared" si="34"/>
        <v>21</v>
      </c>
      <c r="P28" s="10">
        <f t="shared" si="34"/>
        <v>150</v>
      </c>
      <c r="Q28" s="35">
        <f t="shared" si="34"/>
        <v>0</v>
      </c>
      <c r="R28" s="19">
        <f t="shared" si="34"/>
        <v>6</v>
      </c>
      <c r="S28" s="5">
        <f t="shared" si="34"/>
        <v>200</v>
      </c>
      <c r="T28" s="19">
        <f t="shared" si="34"/>
        <v>7.9999999999999991</v>
      </c>
      <c r="U28" s="5">
        <f t="shared" si="34"/>
        <v>350</v>
      </c>
      <c r="V28" s="28">
        <f t="shared" si="34"/>
        <v>14</v>
      </c>
      <c r="W28" s="26">
        <f t="shared" si="34"/>
        <v>225</v>
      </c>
      <c r="X28" s="19">
        <f t="shared" si="34"/>
        <v>9</v>
      </c>
      <c r="Y28" s="30">
        <f t="shared" si="34"/>
        <v>120</v>
      </c>
      <c r="Z28" s="19">
        <f t="shared" si="34"/>
        <v>4.8</v>
      </c>
      <c r="AA28" s="5">
        <f t="shared" si="34"/>
        <v>305</v>
      </c>
      <c r="AB28" s="19">
        <f t="shared" si="34"/>
        <v>12.2</v>
      </c>
      <c r="AC28" s="5">
        <f t="shared" si="34"/>
        <v>650</v>
      </c>
      <c r="AD28" s="33">
        <f t="shared" si="34"/>
        <v>26</v>
      </c>
      <c r="AE28" s="10">
        <f t="shared" si="34"/>
        <v>240</v>
      </c>
      <c r="AF28" s="35">
        <f t="shared" si="34"/>
        <v>0</v>
      </c>
      <c r="AG28" s="19">
        <f t="shared" si="34"/>
        <v>9.4</v>
      </c>
      <c r="AH28" s="5">
        <f t="shared" si="34"/>
        <v>290</v>
      </c>
      <c r="AI28" s="19">
        <f t="shared" si="34"/>
        <v>11.6</v>
      </c>
      <c r="AJ28" s="5">
        <f t="shared" si="34"/>
        <v>530</v>
      </c>
      <c r="AK28" s="28">
        <f t="shared" si="34"/>
        <v>20</v>
      </c>
      <c r="AL28" s="26">
        <f t="shared" si="34"/>
        <v>225</v>
      </c>
      <c r="AM28" s="19">
        <f t="shared" si="34"/>
        <v>9</v>
      </c>
      <c r="AN28" s="30">
        <f t="shared" si="34"/>
        <v>121.5</v>
      </c>
      <c r="AO28" s="19">
        <f t="shared" si="34"/>
        <v>4.8600000000000003</v>
      </c>
      <c r="AP28" s="5">
        <f t="shared" si="34"/>
        <v>278.5</v>
      </c>
      <c r="AQ28" s="19">
        <f t="shared" si="34"/>
        <v>11.14</v>
      </c>
      <c r="AR28" s="5">
        <f t="shared" si="34"/>
        <v>625</v>
      </c>
      <c r="AS28" s="28">
        <f t="shared" si="34"/>
        <v>25</v>
      </c>
      <c r="AT28" s="10">
        <f t="shared" si="34"/>
        <v>240</v>
      </c>
      <c r="AU28" s="35">
        <f t="shared" si="34"/>
        <v>0</v>
      </c>
      <c r="AV28" s="19">
        <f t="shared" si="34"/>
        <v>9.6</v>
      </c>
      <c r="AW28" s="5">
        <f t="shared" si="34"/>
        <v>450</v>
      </c>
      <c r="AX28" s="19">
        <f t="shared" si="34"/>
        <v>18.399999999999999</v>
      </c>
      <c r="AY28" s="5">
        <f t="shared" si="34"/>
        <v>690</v>
      </c>
      <c r="AZ28" s="28">
        <f t="shared" si="34"/>
        <v>28</v>
      </c>
    </row>
    <row r="29" spans="1:52" ht="17.45" customHeight="1" thickBot="1" x14ac:dyDescent="0.3">
      <c r="A29" s="199" t="s">
        <v>87</v>
      </c>
      <c r="B29" s="200"/>
      <c r="C29" s="201"/>
      <c r="D29" s="202">
        <f>SUM(H29:AZ29)</f>
        <v>5</v>
      </c>
      <c r="E29" s="202"/>
      <c r="F29" s="203"/>
      <c r="G29" s="204"/>
      <c r="H29" s="211">
        <f>COUNTIF(C15:C26,4)</f>
        <v>1</v>
      </c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00"/>
      <c r="V29" s="201"/>
      <c r="W29" s="211">
        <f>COUNTIF(C15:C26,5)</f>
        <v>3</v>
      </c>
      <c r="X29" s="212"/>
      <c r="Y29" s="212"/>
      <c r="Z29" s="212"/>
      <c r="AA29" s="212"/>
      <c r="AB29" s="212"/>
      <c r="AC29" s="212"/>
      <c r="AD29" s="212"/>
      <c r="AE29" s="212"/>
      <c r="AF29" s="212"/>
      <c r="AG29" s="212"/>
      <c r="AH29" s="212"/>
      <c r="AI29" s="212"/>
      <c r="AJ29" s="200"/>
      <c r="AK29" s="201"/>
      <c r="AL29" s="211">
        <f>COUNTIF(C15:C26,6)</f>
        <v>1</v>
      </c>
      <c r="AM29" s="212"/>
      <c r="AN29" s="212"/>
      <c r="AO29" s="212"/>
      <c r="AP29" s="212"/>
      <c r="AQ29" s="212"/>
      <c r="AR29" s="212"/>
      <c r="AS29" s="212"/>
      <c r="AT29" s="212"/>
      <c r="AU29" s="212"/>
      <c r="AV29" s="212"/>
      <c r="AW29" s="212"/>
      <c r="AX29" s="212"/>
      <c r="AY29" s="200"/>
      <c r="AZ29" s="213"/>
    </row>
    <row r="31" spans="1:52" x14ac:dyDescent="0.25">
      <c r="A31" s="8" t="s">
        <v>117</v>
      </c>
    </row>
  </sheetData>
  <mergeCells count="50">
    <mergeCell ref="C6:AZ6"/>
    <mergeCell ref="C7:C11"/>
    <mergeCell ref="D7:G8"/>
    <mergeCell ref="H7:AZ7"/>
    <mergeCell ref="H8:V8"/>
    <mergeCell ref="D9:D11"/>
    <mergeCell ref="E9:F9"/>
    <mergeCell ref="G9:G11"/>
    <mergeCell ref="AC10:AD10"/>
    <mergeCell ref="W9:AD9"/>
    <mergeCell ref="AL8:AZ8"/>
    <mergeCell ref="H9:O9"/>
    <mergeCell ref="P9:V9"/>
    <mergeCell ref="W8:AK8"/>
    <mergeCell ref="AE9:AK9"/>
    <mergeCell ref="AL9:AS9"/>
    <mergeCell ref="AT9:AZ9"/>
    <mergeCell ref="AP10:AQ10"/>
    <mergeCell ref="W10:X10"/>
    <mergeCell ref="Y10:Z10"/>
    <mergeCell ref="AA10:AB10"/>
    <mergeCell ref="AR10:AS10"/>
    <mergeCell ref="AU10:AV10"/>
    <mergeCell ref="AW10:AX10"/>
    <mergeCell ref="AY10:AZ10"/>
    <mergeCell ref="AN10:AO10"/>
    <mergeCell ref="A12:C12"/>
    <mergeCell ref="AF10:AG10"/>
    <mergeCell ref="AH10:AI10"/>
    <mergeCell ref="AJ10:AK10"/>
    <mergeCell ref="AL10:AM10"/>
    <mergeCell ref="N10:O10"/>
    <mergeCell ref="Q10:R10"/>
    <mergeCell ref="E10:E11"/>
    <mergeCell ref="F10:F11"/>
    <mergeCell ref="H10:I10"/>
    <mergeCell ref="J10:K10"/>
    <mergeCell ref="L10:M10"/>
    <mergeCell ref="S10:T10"/>
    <mergeCell ref="U10:V10"/>
    <mergeCell ref="A6:A11"/>
    <mergeCell ref="B6:B11"/>
    <mergeCell ref="B13:AZ13"/>
    <mergeCell ref="A27:C27"/>
    <mergeCell ref="A28:C28"/>
    <mergeCell ref="A29:C29"/>
    <mergeCell ref="D29:G29"/>
    <mergeCell ref="H29:V29"/>
    <mergeCell ref="W29:AK29"/>
    <mergeCell ref="AL29:AZ29"/>
  </mergeCells>
  <printOptions horizontalCentered="1"/>
  <pageMargins left="0.19685039370078741" right="0.19685039370078741" top="0.78740157480314965" bottom="0.78740157480314965" header="0.51181102362204722" footer="0.51181102362204722"/>
  <pageSetup paperSize="9" scale="3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I stopień</vt:lpstr>
      <vt:lpstr>I_MEM</vt:lpstr>
      <vt:lpstr>'I stopień'!Obszar_wydruku</vt:lpstr>
      <vt:lpstr>I_MEM!Obszar_wydruku</vt:lpstr>
    </vt:vector>
  </TitlesOfParts>
  <Company>Katedra Logistyki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</dc:creator>
  <cp:lastModifiedBy>Magdalena Reszka</cp:lastModifiedBy>
  <cp:lastPrinted>2018-07-27T08:03:04Z</cp:lastPrinted>
  <dcterms:created xsi:type="dcterms:W3CDTF">2005-11-10T08:06:07Z</dcterms:created>
  <dcterms:modified xsi:type="dcterms:W3CDTF">2022-05-27T08:34:01Z</dcterms:modified>
</cp:coreProperties>
</file>